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B1B14AE-009C-4F10-A819-A98A3288DF6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LAMPIRAN AK PRESTASI" sheetId="1" r:id="rId1"/>
    <sheet name="GLOSARY AK PRESTASI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3" i="1" l="1"/>
  <c r="C114" i="1"/>
  <c r="C115" i="1"/>
  <c r="C112" i="1"/>
  <c r="C111" i="1"/>
  <c r="H108" i="1"/>
  <c r="I108" i="1" s="1"/>
  <c r="H107" i="1"/>
  <c r="I107" i="1" s="1"/>
  <c r="H106" i="1"/>
  <c r="I106" i="1" s="1"/>
  <c r="H105" i="1"/>
  <c r="I105" i="1" s="1"/>
  <c r="H104" i="1"/>
  <c r="I104" i="1" s="1"/>
  <c r="H103" i="1"/>
  <c r="I103" i="1" s="1"/>
  <c r="H102" i="1"/>
  <c r="I102" i="1" s="1"/>
  <c r="H101" i="1"/>
  <c r="I101" i="1" s="1"/>
  <c r="H100" i="1"/>
  <c r="I100" i="1" s="1"/>
  <c r="H99" i="1"/>
  <c r="I99" i="1" s="1"/>
  <c r="H98" i="1"/>
  <c r="I98" i="1" s="1"/>
  <c r="H97" i="1"/>
  <c r="I97" i="1" s="1"/>
  <c r="H96" i="1"/>
  <c r="I96" i="1" s="1"/>
  <c r="H95" i="1"/>
  <c r="I95" i="1" s="1"/>
  <c r="H94" i="1"/>
  <c r="I94" i="1" s="1"/>
  <c r="H93" i="1"/>
  <c r="I93" i="1" s="1"/>
  <c r="H92" i="1"/>
  <c r="I92" i="1" s="1"/>
  <c r="H91" i="1"/>
  <c r="I91" i="1" s="1"/>
  <c r="H90" i="1"/>
  <c r="I90" i="1" s="1"/>
  <c r="H89" i="1"/>
  <c r="I89" i="1" s="1"/>
  <c r="H88" i="1"/>
  <c r="I88" i="1" s="1"/>
  <c r="H87" i="1"/>
  <c r="I87" i="1" s="1"/>
  <c r="H86" i="1"/>
  <c r="I86" i="1" s="1"/>
  <c r="H85" i="1"/>
  <c r="I85" i="1" s="1"/>
  <c r="H84" i="1"/>
  <c r="I84" i="1" s="1"/>
  <c r="H83" i="1"/>
  <c r="I83" i="1" s="1"/>
  <c r="H82" i="1"/>
  <c r="I82" i="1" s="1"/>
  <c r="H81" i="1"/>
  <c r="I81" i="1" s="1"/>
  <c r="H80" i="1"/>
  <c r="I80" i="1" s="1"/>
  <c r="H79" i="1"/>
  <c r="I79" i="1" s="1"/>
  <c r="H78" i="1"/>
  <c r="I78" i="1" s="1"/>
  <c r="H77" i="1"/>
  <c r="I77" i="1" s="1"/>
  <c r="H76" i="1"/>
  <c r="I76" i="1" s="1"/>
  <c r="H75" i="1"/>
  <c r="I75" i="1" s="1"/>
  <c r="H74" i="1"/>
  <c r="I74" i="1" s="1"/>
  <c r="H73" i="1"/>
  <c r="I73" i="1" s="1"/>
  <c r="H72" i="1"/>
  <c r="I72" i="1" s="1"/>
  <c r="H71" i="1"/>
  <c r="I71" i="1" s="1"/>
  <c r="H70" i="1"/>
  <c r="I70" i="1" s="1"/>
  <c r="H69" i="1"/>
  <c r="I69" i="1" s="1"/>
  <c r="H68" i="1"/>
  <c r="I68" i="1" s="1"/>
  <c r="H67" i="1"/>
  <c r="I67" i="1" s="1"/>
  <c r="H66" i="1"/>
  <c r="I66" i="1" s="1"/>
  <c r="H65" i="1"/>
  <c r="I65" i="1" s="1"/>
  <c r="H64" i="1"/>
  <c r="I64" i="1" s="1"/>
  <c r="H63" i="1"/>
  <c r="I63" i="1" s="1"/>
  <c r="H62" i="1"/>
  <c r="I62" i="1" s="1"/>
  <c r="H61" i="1"/>
  <c r="I61" i="1" s="1"/>
  <c r="H60" i="1"/>
  <c r="I60" i="1" s="1"/>
  <c r="H59" i="1"/>
  <c r="K59" i="1" s="1"/>
  <c r="C6" i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H9" i="1"/>
  <c r="K9" i="1" s="1"/>
  <c r="F38" i="2"/>
  <c r="C38" i="2"/>
  <c r="F37" i="2"/>
  <c r="C37" i="2"/>
  <c r="F36" i="2"/>
  <c r="C36" i="2"/>
  <c r="F35" i="2"/>
  <c r="C35" i="2"/>
  <c r="F34" i="2"/>
  <c r="C34" i="2"/>
  <c r="F33" i="2"/>
  <c r="C33" i="2"/>
  <c r="F32" i="2"/>
  <c r="C32" i="2"/>
  <c r="F31" i="2"/>
  <c r="C31" i="2"/>
  <c r="F30" i="2"/>
  <c r="C30" i="2"/>
  <c r="F29" i="2"/>
  <c r="C29" i="2"/>
  <c r="F28" i="2"/>
  <c r="C28" i="2"/>
  <c r="F27" i="2"/>
  <c r="C27" i="2"/>
  <c r="F26" i="2"/>
  <c r="C26" i="2"/>
  <c r="F25" i="2"/>
  <c r="C25" i="2"/>
  <c r="F24" i="2"/>
  <c r="C24" i="2"/>
  <c r="F23" i="2"/>
  <c r="C23" i="2"/>
  <c r="F22" i="2"/>
  <c r="C22" i="2"/>
  <c r="F21" i="2"/>
  <c r="C21" i="2"/>
  <c r="F20" i="2"/>
  <c r="C20" i="2"/>
  <c r="F19" i="2"/>
  <c r="C19" i="2"/>
  <c r="F18" i="2"/>
  <c r="C18" i="2"/>
  <c r="F17" i="2"/>
  <c r="C17" i="2"/>
  <c r="F16" i="2"/>
  <c r="C16" i="2"/>
  <c r="F15" i="2"/>
  <c r="C15" i="2"/>
  <c r="F14" i="2"/>
  <c r="C14" i="2"/>
  <c r="F13" i="2"/>
  <c r="C13" i="2"/>
  <c r="F12" i="2"/>
  <c r="C12" i="2"/>
  <c r="K11" i="2"/>
  <c r="F11" i="2"/>
  <c r="C11" i="2"/>
  <c r="F10" i="2"/>
  <c r="C10" i="2"/>
  <c r="F9" i="2"/>
  <c r="C9" i="2"/>
  <c r="F8" i="2"/>
  <c r="C8" i="2"/>
  <c r="K7" i="2"/>
  <c r="F7" i="2"/>
  <c r="C7" i="2"/>
  <c r="K6" i="2"/>
  <c r="F6" i="2"/>
  <c r="C6" i="2"/>
  <c r="F5" i="2"/>
  <c r="C5" i="2"/>
  <c r="F4" i="2"/>
  <c r="C4" i="2"/>
  <c r="F3" i="2"/>
  <c r="C3" i="2"/>
  <c r="I59" i="1" l="1"/>
  <c r="I9" i="1"/>
</calcChain>
</file>

<file path=xl/sharedStrings.xml><?xml version="1.0" encoding="utf-8"?>
<sst xmlns="http://schemas.openxmlformats.org/spreadsheetml/2006/main" count="120" uniqueCount="80">
  <si>
    <t>Daftar Karil untuk AK Prestasi</t>
  </si>
  <si>
    <t>Nama</t>
  </si>
  <si>
    <t>Jabatan</t>
  </si>
  <si>
    <t>Lektor Kepala</t>
  </si>
  <si>
    <t>TMT Jabatan</t>
  </si>
  <si>
    <t>No</t>
  </si>
  <si>
    <t>Judul</t>
  </si>
  <si>
    <t>Kategori - Sub Kategori</t>
  </si>
  <si>
    <t>Tanggal Terbit</t>
  </si>
  <si>
    <t>Tahun Terbit</t>
  </si>
  <si>
    <t>Jumlah Penulis</t>
  </si>
  <si>
    <t>Status Penulis</t>
  </si>
  <si>
    <t>Building a sustainable future for Indonesia's new capital, the Nusantara capital city (IKN)</t>
  </si>
  <si>
    <t>1 Juni 2026</t>
  </si>
  <si>
    <t>Penulis Anggota (Penulis Pertama juga sebagai Korespondensi)</t>
  </si>
  <si>
    <t>*Hubungi DSDM di Whatsapp 08990961060 (Rifki Rokhanudin) jika menemukan kendala dalam pengisian Excel ini</t>
  </si>
  <si>
    <t>KATEGORI</t>
  </si>
  <si>
    <t>BANTU KATEGORI</t>
  </si>
  <si>
    <t>SUB KATEGORI</t>
  </si>
  <si>
    <t>NILAI MAKS SUB KATEGORI</t>
  </si>
  <si>
    <t>KATEGORI - SUB KATEGORI</t>
  </si>
  <si>
    <t>STATUS PENULIS</t>
  </si>
  <si>
    <t>PRESENTASE NILAI</t>
  </si>
  <si>
    <t>Hasil penelitian yang dipublikasikan dalam bentuk buku</t>
  </si>
  <si>
    <t>Buku Referensi</t>
  </si>
  <si>
    <t>Penulis Pertama juga sebagai Korespondensi</t>
  </si>
  <si>
    <t>Asisten Ahli</t>
  </si>
  <si>
    <t>Monograf</t>
  </si>
  <si>
    <t>Penulis Pertama</t>
  </si>
  <si>
    <t>Lektor</t>
  </si>
  <si>
    <t>Hasil penelitian dalam buku yang dipublikasikan dan berisi berbagai tulisan dari berbagai penulis book chapter</t>
  </si>
  <si>
    <t>Internasional</t>
  </si>
  <si>
    <t>Penulis Korespondensi</t>
  </si>
  <si>
    <t>Nasional</t>
  </si>
  <si>
    <t>Guru Besar</t>
  </si>
  <si>
    <t>Hasil penelitian yang dipublikasikan dalam bentuk jurnal</t>
  </si>
  <si>
    <t>Jurnal Internasional Bereputasi Q1</t>
  </si>
  <si>
    <t>Penulis Anggota (Penulis Pertama tidak sebagai Korespondensi)</t>
  </si>
  <si>
    <t>Jurnal Internasional Bereputasi Q2</t>
  </si>
  <si>
    <t>Penulis Tunggal</t>
  </si>
  <si>
    <t>Jurnal Internasional Bereputasi Q3</t>
  </si>
  <si>
    <t>Jurnal Internasional Bereputasi Q4</t>
  </si>
  <si>
    <t>Jurnal internasional terindeks pada basis data internasional</t>
  </si>
  <si>
    <t>Jurnal Nasional terakreditasi Kemdiktisaintek Sinta 1 atau 2</t>
  </si>
  <si>
    <t>Jurnal Nasional terakreditasi Kemdiktisaintek Sinta 3 atau 4</t>
  </si>
  <si>
    <t>Jurnal Nasional terakreditasi Kemdiktisaintek Sinta 5 atau 6</t>
  </si>
  <si>
    <t>Jurnal Nasional yang tidak terakreditasi</t>
  </si>
  <si>
    <t>Hasil penelitian yang didiseminasikan Dipresentasikan dan dimuat dalam prosiding yang dipublikasikan ber ISSN atau ISBN</t>
  </si>
  <si>
    <t>Internasional terindeks dengan Quartile tertentu, SJR atau IF</t>
  </si>
  <si>
    <t>Internasional dan tidak terindeks</t>
  </si>
  <si>
    <t>Nasional ber ISSN atau ISBN</t>
  </si>
  <si>
    <t>Disajikan dalam seminar atau simposium atau lokakarya atau orasi ilmiah tetapi tidak dimuat dalam prosiding</t>
  </si>
  <si>
    <t>Hasil penelitian yang disajikan dalam koran atau majalah populer</t>
  </si>
  <si>
    <t>Hasil penelitian atau kerjasama industri yang tidak dipublikasikan</t>
  </si>
  <si>
    <t>Menerjemahkan atau menyadur buku ilmiah yang diterbitkan ber ISBN</t>
  </si>
  <si>
    <t>Mengedit atau menyunting karya ilmiah dalam bentuk buku yang diterbitkan ber ISBN</t>
  </si>
  <si>
    <t>Membuat rancangan dan karya teknologi yang dipatenkan atau karya atau inovasi yang memperoleh sertifikat HKI secara nasional atau internasional</t>
  </si>
  <si>
    <t>Internasional yang sudah diterapkan di industri paling sedikit diakui oleh 4 Negara</t>
  </si>
  <si>
    <t>Internasional paling sedikit diakui oleh 4 Negara</t>
  </si>
  <si>
    <t>Nasional yang sudah diterapkan di industri</t>
  </si>
  <si>
    <t>Nasional, dalam bentuk paten sederhana</t>
  </si>
  <si>
    <t>Karya ciptaan, desain industri, indikasi geografis</t>
  </si>
  <si>
    <t>Surat pencatatan ciptaan karya seni dari DJKI</t>
  </si>
  <si>
    <t>Menghasilkan karya inovatif atau karya teknologi atau karya teknologi tepat guna atau karya desain atau karya seni tidak dipatenkan atau tidak terdaftar HKI atau tidak dipublikasikan</t>
  </si>
  <si>
    <t>Dampak kebermanfaatan pada kemajuan teknologi atau industri dan/atau masyarakat paling rendah tingkat nasional</t>
  </si>
  <si>
    <t>Menghasilkan rumusan kebijakan yang monumental dalam bentuk arahan atau kertas kebijakan policy brief atau policy paper yang berkontribusi terhadap pengembangan kebijakan dan pembangunan</t>
  </si>
  <si>
    <t>Tingkat Internasional</t>
  </si>
  <si>
    <t>Tingkat Nasional</t>
  </si>
  <si>
    <t>Lokal</t>
  </si>
  <si>
    <t>Membuat rancangan dan karya teknologi yang tidak dipatenkan atau rancangan dan karya seni monumental yang tidak terdaftar di HKI tetapi telah dipresentasikan pada forum yang teragenda</t>
  </si>
  <si>
    <t>Tingkat Lokal</t>
  </si>
  <si>
    <t>Hasil penelitian yang dipublikasikan dalam bentuk buku - Buku Referensi (40)</t>
  </si>
  <si>
    <t>AK Karya Maksimal</t>
  </si>
  <si>
    <t>AK Individu Maksimal</t>
  </si>
  <si>
    <t>Batasan Rentang Waktu Karil</t>
  </si>
  <si>
    <t>Sebelum 2023</t>
  </si>
  <si>
    <t>Tahun</t>
  </si>
  <si>
    <t>AK Diajukan (Masukkan ke calcjad)</t>
  </si>
  <si>
    <t>*Copy Excel ini jika karya ilmiah lebih dari 100 karya dan lanjutkan pengisian karya ilmiah lain di Excel yg telah dicopy tadi. Jumlahkan total AK Penelitian dari masing-masing excel</t>
  </si>
  <si>
    <t>Rifki Rokhanudin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</si>
</sst>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[$-421]dd\ mmmm\ yyyy;@"/>
  </numFmts>
  <fonts count="10" x14ac:knownFonts="1">
    <font>
      <sz val="10"/>
      <color rgb="FF000000"/>
      <name val="Arial"/>
      <scheme val="minor"/>
    </font>
    <font>
      <sz val="12"/>
      <color theme="1"/>
      <name val="Bookman Old Style"/>
      <family val="1"/>
    </font>
    <font>
      <sz val="10"/>
      <color theme="1"/>
      <name val="Arial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9" fontId="4" fillId="0" borderId="0" xfId="0" applyNumberFormat="1" applyFont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165" fontId="3" fillId="0" borderId="3" xfId="0" applyNumberFormat="1" applyFont="1" applyBorder="1" applyAlignment="1">
      <alignment vertical="center" wrapText="1"/>
    </xf>
    <xf numFmtId="0" fontId="6" fillId="4" borderId="3" xfId="0" applyFont="1" applyFill="1" applyBorder="1" applyAlignment="1">
      <alignment horizontal="center" vertical="center"/>
    </xf>
    <xf numFmtId="2" fontId="0" fillId="4" borderId="3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49" fontId="3" fillId="0" borderId="3" xfId="0" applyNumberFormat="1" applyFont="1" applyBorder="1" applyAlignment="1" applyProtection="1">
      <alignment vertical="center" wrapText="1"/>
      <protection locked="0"/>
    </xf>
    <xf numFmtId="165" fontId="3" fillId="0" borderId="3" xfId="0" applyNumberFormat="1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164" fontId="5" fillId="0" borderId="1" xfId="0" applyNumberFormat="1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9" fontId="9" fillId="0" borderId="3" xfId="0" applyNumberFormat="1" applyFont="1" applyBorder="1" applyAlignment="1" applyProtection="1">
      <alignment vertical="center" wrapText="1"/>
      <protection locked="0"/>
    </xf>
    <xf numFmtId="0" fontId="4" fillId="0" borderId="0" xfId="0" applyFont="1" applyAlignment="1">
      <alignment vertical="center"/>
    </xf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63"/>
  <sheetViews>
    <sheetView tabSelected="1" workbookViewId="0">
      <pane ySplit="8" topLeftCell="A9" activePane="bottomLeft" state="frozen"/>
      <selection pane="bottomLeft" activeCell="C11" sqref="C11"/>
    </sheetView>
  </sheetViews>
  <sheetFormatPr defaultColWidth="12.59765625" defaultRowHeight="15.75" customHeight="1" x14ac:dyDescent="0.35"/>
  <cols>
    <col min="1" max="1" width="7.46484375" customWidth="1"/>
    <col min="2" max="2" width="29" customWidth="1"/>
    <col min="3" max="3" width="44.19921875" customWidth="1"/>
    <col min="4" max="4" width="11.59765625" customWidth="1"/>
    <col min="5" max="6" width="12.1328125" customWidth="1"/>
    <col min="7" max="7" width="28.59765625" customWidth="1"/>
    <col min="8" max="8" width="16.33203125" bestFit="1" customWidth="1"/>
    <col min="9" max="9" width="18.1328125" customWidth="1"/>
    <col min="10" max="25" width="32" customWidth="1"/>
  </cols>
  <sheetData>
    <row r="1" spans="1:25" ht="15.4" customHeight="1" x14ac:dyDescent="0.3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4" x14ac:dyDescent="0.35">
      <c r="A2" s="27"/>
      <c r="B2" s="28"/>
      <c r="C2" s="28"/>
      <c r="D2" s="28"/>
      <c r="E2" s="28"/>
      <c r="F2" s="28"/>
      <c r="G2" s="28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4" x14ac:dyDescent="0.35">
      <c r="A3" s="3"/>
      <c r="B3" s="14" t="s">
        <v>1</v>
      </c>
      <c r="C3" s="26" t="s">
        <v>79</v>
      </c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4" x14ac:dyDescent="0.35">
      <c r="A4" s="3"/>
      <c r="B4" s="14" t="s">
        <v>2</v>
      </c>
      <c r="C4" s="21" t="s">
        <v>3</v>
      </c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4" x14ac:dyDescent="0.35">
      <c r="A5" s="3"/>
      <c r="B5" s="14" t="s">
        <v>4</v>
      </c>
      <c r="C5" s="22">
        <v>44927</v>
      </c>
      <c r="D5" s="3"/>
      <c r="E5" s="3"/>
      <c r="F5" s="3"/>
      <c r="G5" s="3"/>
      <c r="H5" s="3"/>
      <c r="I5" s="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4" x14ac:dyDescent="0.35">
      <c r="A6" s="3"/>
      <c r="B6" s="14" t="s">
        <v>74</v>
      </c>
      <c r="C6" s="15" t="str">
        <f>"Dari "&amp;TEXT(DATE(YEAR(C5),MONTH(C5)-6,DAY(C5)),"d mmmm yyyy")&amp;" Hingga hari ini"</f>
        <v>Dari 1 Juli 2022 Hingga hari ini</v>
      </c>
      <c r="D6" s="3"/>
      <c r="E6" s="3"/>
      <c r="F6" s="3"/>
      <c r="G6" s="3"/>
      <c r="H6" s="3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4" x14ac:dyDescent="0.35">
      <c r="A7" s="3"/>
      <c r="B7" s="3"/>
      <c r="C7" s="3"/>
      <c r="D7" s="3"/>
      <c r="E7" s="3"/>
      <c r="F7" s="3"/>
      <c r="G7" s="3"/>
      <c r="H7" s="3"/>
      <c r="I7" s="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7.75" x14ac:dyDescent="0.35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72</v>
      </c>
      <c r="I8" s="4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41.65" x14ac:dyDescent="0.35">
      <c r="A9" s="4">
        <v>1</v>
      </c>
      <c r="B9" s="23" t="s">
        <v>12</v>
      </c>
      <c r="C9" s="23" t="s">
        <v>71</v>
      </c>
      <c r="D9" s="24" t="s">
        <v>13</v>
      </c>
      <c r="E9" s="25">
        <v>2026</v>
      </c>
      <c r="F9" s="25">
        <v>11</v>
      </c>
      <c r="G9" s="23" t="s">
        <v>37</v>
      </c>
      <c r="H9" s="12">
        <f>_xlfn.IFNA(VLOOKUP(C9,'GLOSARY AK PRESTASI'!$F$3:$G$38,2,0),"")</f>
        <v>40</v>
      </c>
      <c r="I9" s="13">
        <f>IF(B9="", "", _xlfn.IFNA(IF(F9=2, VLOOKUP(G9, 'GLOSARY AK PRESTASI'!$J$9:$K$12, 2, 0)*H9, IF(VLOOKUP(G9, 'GLOSARY AK PRESTASI'!$J$3:$L$8,3,0)=1, VLOOKUP(G9,'GLOSARY AK PRESTASI'!$J$3:$L$8,2,0)*H9, IF(VLOOKUP(G9,'GLOSARY AK PRESTASI'!$J$3:$L$8,3,0)=2, VLOOKUP(G9,'GLOSARY AK PRESTASI'!$J$3:$L$8, 2, 0)*H9/(F9-1), VLOOKUP(G9, 'GLOSARY AK PRESTASI'!$J$3:$L$8, 2, 0)*H9/(F9-2)))), "Ubah Status Penulis"))</f>
        <v>0.88888888888888884</v>
      </c>
      <c r="J9" s="2"/>
      <c r="K9" s="2">
        <f>0.2*H9/9</f>
        <v>0.88888888888888884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4" x14ac:dyDescent="0.35">
      <c r="A10" s="4">
        <v>2</v>
      </c>
      <c r="B10" s="23"/>
      <c r="C10" s="23"/>
      <c r="D10" s="24"/>
      <c r="E10" s="25"/>
      <c r="F10" s="25"/>
      <c r="G10" s="23"/>
      <c r="H10" s="12" t="str">
        <f>_xlfn.IFNA(VLOOKUP(C10,'GLOSARY AK PRESTASI'!$F$3:$G$38,2,0),"")</f>
        <v/>
      </c>
      <c r="I10" s="13" t="str">
        <f>IF(B10="", "", _xlfn.IFNA(IF(F10=2, VLOOKUP(G10, 'GLOSARY AK PRESTASI'!$J$9:$K$12, 2, 0)*H10, IF(VLOOKUP(G10, 'GLOSARY AK PRESTASI'!$J$3:$L$8,3,0)=1, VLOOKUP(G10,'GLOSARY AK PRESTASI'!$J$3:$L$8,2,0)*H10, IF(VLOOKUP(G10,'GLOSARY AK PRESTASI'!$J$3:$L$8,3,0)=2, VLOOKUP(G10,'GLOSARY AK PRESTASI'!$J$3:$L$8, 2, 0)*H10/(F10-1), VLOOKUP(G10, 'GLOSARY AK PRESTASI'!$J$3:$L$8, 2, 0)*H10/(F10-2)))), "Ubah Status Penulis"))</f>
        <v/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4" x14ac:dyDescent="0.35">
      <c r="A11" s="4">
        <v>3</v>
      </c>
      <c r="B11" s="23"/>
      <c r="C11" s="23"/>
      <c r="D11" s="24"/>
      <c r="E11" s="25"/>
      <c r="F11" s="25"/>
      <c r="G11" s="23"/>
      <c r="H11" s="12" t="str">
        <f>_xlfn.IFNA(VLOOKUP(C11,'GLOSARY AK PRESTASI'!$F$3:$G$38,2,0),"")</f>
        <v/>
      </c>
      <c r="I11" s="13" t="str">
        <f>IF(B11="", "", _xlfn.IFNA(IF(F11=2, VLOOKUP(G11, 'GLOSARY AK PRESTASI'!$J$9:$K$12, 2, 0)*H11, IF(VLOOKUP(G11, 'GLOSARY AK PRESTASI'!$J$3:$L$8,3,0)=1, VLOOKUP(G11,'GLOSARY AK PRESTASI'!$J$3:$L$8,2,0)*H11, IF(VLOOKUP(G11,'GLOSARY AK PRESTASI'!$J$3:$L$8,3,0)=2, VLOOKUP(G11,'GLOSARY AK PRESTASI'!$J$3:$L$8, 2, 0)*H11/(F11-1), VLOOKUP(G11, 'GLOSARY AK PRESTASI'!$J$3:$L$8, 2, 0)*H11/(F11-2)))), "Ubah Status Penulis"))</f>
        <v/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4" x14ac:dyDescent="0.35">
      <c r="A12" s="4">
        <v>4</v>
      </c>
      <c r="B12" s="23"/>
      <c r="C12" s="23"/>
      <c r="D12" s="24"/>
      <c r="E12" s="25"/>
      <c r="F12" s="25"/>
      <c r="G12" s="23"/>
      <c r="H12" s="12" t="str">
        <f>_xlfn.IFNA(VLOOKUP(C12,'GLOSARY AK PRESTASI'!$F$3:$G$38,2,0),"")</f>
        <v/>
      </c>
      <c r="I12" s="13" t="str">
        <f>IF(B12="", "", _xlfn.IFNA(IF(F12=2, VLOOKUP(G12, 'GLOSARY AK PRESTASI'!$J$9:$K$12, 2, 0)*H12, IF(VLOOKUP(G12, 'GLOSARY AK PRESTASI'!$J$3:$L$8,3,0)=1, VLOOKUP(G12,'GLOSARY AK PRESTASI'!$J$3:$L$8,2,0)*H12, IF(VLOOKUP(G12,'GLOSARY AK PRESTASI'!$J$3:$L$8,3,0)=2, VLOOKUP(G12,'GLOSARY AK PRESTASI'!$J$3:$L$8, 2, 0)*H12/(F12-1), VLOOKUP(G12, 'GLOSARY AK PRESTASI'!$J$3:$L$8, 2, 0)*H12/(F12-2)))), "Ubah Status Penulis"))</f>
        <v/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4" x14ac:dyDescent="0.35">
      <c r="A13" s="4">
        <v>5</v>
      </c>
      <c r="B13" s="23"/>
      <c r="C13" s="23"/>
      <c r="D13" s="24"/>
      <c r="E13" s="25"/>
      <c r="F13" s="25"/>
      <c r="G13" s="23"/>
      <c r="H13" s="12" t="str">
        <f>_xlfn.IFNA(VLOOKUP(C13,'GLOSARY AK PRESTASI'!$F$3:$G$38,2,0),"")</f>
        <v/>
      </c>
      <c r="I13" s="13" t="str">
        <f>IF(B13="", "", _xlfn.IFNA(IF(F13=2, VLOOKUP(G13, 'GLOSARY AK PRESTASI'!$J$9:$K$12, 2, 0)*H13, IF(VLOOKUP(G13, 'GLOSARY AK PRESTASI'!$J$3:$L$8,3,0)=1, VLOOKUP(G13,'GLOSARY AK PRESTASI'!$J$3:$L$8,2,0)*H13, IF(VLOOKUP(G13,'GLOSARY AK PRESTASI'!$J$3:$L$8,3,0)=2, VLOOKUP(G13,'GLOSARY AK PRESTASI'!$J$3:$L$8, 2, 0)*H13/(F13-1), VLOOKUP(G13, 'GLOSARY AK PRESTASI'!$J$3:$L$8, 2, 0)*H13/(F13-2)))), "Ubah Status Penulis"))</f>
        <v/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4" x14ac:dyDescent="0.35">
      <c r="A14" s="4">
        <v>6</v>
      </c>
      <c r="B14" s="23"/>
      <c r="C14" s="23"/>
      <c r="D14" s="24"/>
      <c r="E14" s="25"/>
      <c r="F14" s="25"/>
      <c r="G14" s="23"/>
      <c r="H14" s="12" t="str">
        <f>_xlfn.IFNA(VLOOKUP(C14,'GLOSARY AK PRESTASI'!$F$3:$G$38,2,0),"")</f>
        <v/>
      </c>
      <c r="I14" s="13" t="str">
        <f>IF(B14="", "", _xlfn.IFNA(IF(F14=2, VLOOKUP(G14, 'GLOSARY AK PRESTASI'!$J$9:$K$12, 2, 0)*H14, IF(VLOOKUP(G14, 'GLOSARY AK PRESTASI'!$J$3:$L$8,3,0)=1, VLOOKUP(G14,'GLOSARY AK PRESTASI'!$J$3:$L$8,2,0)*H14, IF(VLOOKUP(G14,'GLOSARY AK PRESTASI'!$J$3:$L$8,3,0)=2, VLOOKUP(G14,'GLOSARY AK PRESTASI'!$J$3:$L$8, 2, 0)*H14/(F14-1), VLOOKUP(G14, 'GLOSARY AK PRESTASI'!$J$3:$L$8, 2, 0)*H14/(F14-2)))), "Ubah Status Penulis"))</f>
        <v/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4" x14ac:dyDescent="0.35">
      <c r="A15" s="4">
        <v>7</v>
      </c>
      <c r="B15" s="23"/>
      <c r="C15" s="23"/>
      <c r="D15" s="24"/>
      <c r="E15" s="25"/>
      <c r="F15" s="25"/>
      <c r="G15" s="23"/>
      <c r="H15" s="12" t="str">
        <f>_xlfn.IFNA(VLOOKUP(C15,'GLOSARY AK PRESTASI'!$F$3:$G$38,2,0),"")</f>
        <v/>
      </c>
      <c r="I15" s="13" t="str">
        <f>IF(B15="", "", _xlfn.IFNA(IF(F15=2, VLOOKUP(G15, 'GLOSARY AK PRESTASI'!$J$9:$K$12, 2, 0)*H15, IF(VLOOKUP(G15, 'GLOSARY AK PRESTASI'!$J$3:$L$8,3,0)=1, VLOOKUP(G15,'GLOSARY AK PRESTASI'!$J$3:$L$8,2,0)*H15, IF(VLOOKUP(G15,'GLOSARY AK PRESTASI'!$J$3:$L$8,3,0)=2, VLOOKUP(G15,'GLOSARY AK PRESTASI'!$J$3:$L$8, 2, 0)*H15/(F15-1), VLOOKUP(G15, 'GLOSARY AK PRESTASI'!$J$3:$L$8, 2, 0)*H15/(F15-2)))), "Ubah Status Penulis"))</f>
        <v/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4" x14ac:dyDescent="0.35">
      <c r="A16" s="4">
        <v>8</v>
      </c>
      <c r="B16" s="23"/>
      <c r="C16" s="23"/>
      <c r="D16" s="24"/>
      <c r="E16" s="25"/>
      <c r="F16" s="25"/>
      <c r="G16" s="23"/>
      <c r="H16" s="12" t="str">
        <f>_xlfn.IFNA(VLOOKUP(C16,'GLOSARY AK PRESTASI'!$F$3:$G$38,2,0),"")</f>
        <v/>
      </c>
      <c r="I16" s="13" t="str">
        <f>IF(B16="", "", _xlfn.IFNA(IF(F16=2, VLOOKUP(G16, 'GLOSARY AK PRESTASI'!$J$9:$K$12, 2, 0)*H16, IF(VLOOKUP(G16, 'GLOSARY AK PRESTASI'!$J$3:$L$8,3,0)=1, VLOOKUP(G16,'GLOSARY AK PRESTASI'!$J$3:$L$8,2,0)*H16, IF(VLOOKUP(G16,'GLOSARY AK PRESTASI'!$J$3:$L$8,3,0)=2, VLOOKUP(G16,'GLOSARY AK PRESTASI'!$J$3:$L$8, 2, 0)*H16/(F16-1), VLOOKUP(G16, 'GLOSARY AK PRESTASI'!$J$3:$L$8, 2, 0)*H16/(F16-2)))), "Ubah Status Penulis"))</f>
        <v/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4" x14ac:dyDescent="0.35">
      <c r="A17" s="4">
        <v>9</v>
      </c>
      <c r="B17" s="23"/>
      <c r="C17" s="23"/>
      <c r="D17" s="24"/>
      <c r="E17" s="25"/>
      <c r="F17" s="25"/>
      <c r="G17" s="23"/>
      <c r="H17" s="12" t="str">
        <f>_xlfn.IFNA(VLOOKUP(C17,'GLOSARY AK PRESTASI'!$F$3:$G$38,2,0),"")</f>
        <v/>
      </c>
      <c r="I17" s="13" t="str">
        <f>IF(B17="", "", _xlfn.IFNA(IF(F17=2, VLOOKUP(G17, 'GLOSARY AK PRESTASI'!$J$9:$K$12, 2, 0)*H17, IF(VLOOKUP(G17, 'GLOSARY AK PRESTASI'!$J$3:$L$8,3,0)=1, VLOOKUP(G17,'GLOSARY AK PRESTASI'!$J$3:$L$8,2,0)*H17, IF(VLOOKUP(G17,'GLOSARY AK PRESTASI'!$J$3:$L$8,3,0)=2, VLOOKUP(G17,'GLOSARY AK PRESTASI'!$J$3:$L$8, 2, 0)*H17/(F17-1), VLOOKUP(G17, 'GLOSARY AK PRESTASI'!$J$3:$L$8, 2, 0)*H17/(F17-2)))), "Ubah Status Penulis"))</f>
        <v/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4" x14ac:dyDescent="0.35">
      <c r="A18" s="4">
        <v>10</v>
      </c>
      <c r="B18" s="23"/>
      <c r="C18" s="23"/>
      <c r="D18" s="24"/>
      <c r="E18" s="25"/>
      <c r="F18" s="25"/>
      <c r="G18" s="23"/>
      <c r="H18" s="12" t="str">
        <f>_xlfn.IFNA(VLOOKUP(C18,'GLOSARY AK PRESTASI'!$F$3:$G$38,2,0),"")</f>
        <v/>
      </c>
      <c r="I18" s="13" t="str">
        <f>IF(B18="", "", _xlfn.IFNA(IF(F18=2, VLOOKUP(G18, 'GLOSARY AK PRESTASI'!$J$9:$K$12, 2, 0)*H18, IF(VLOOKUP(G18, 'GLOSARY AK PRESTASI'!$J$3:$L$8,3,0)=1, VLOOKUP(G18,'GLOSARY AK PRESTASI'!$J$3:$L$8,2,0)*H18, IF(VLOOKUP(G18,'GLOSARY AK PRESTASI'!$J$3:$L$8,3,0)=2, VLOOKUP(G18,'GLOSARY AK PRESTASI'!$J$3:$L$8, 2, 0)*H18/(F18-1), VLOOKUP(G18, 'GLOSARY AK PRESTASI'!$J$3:$L$8, 2, 0)*H18/(F18-2)))), "Ubah Status Penulis"))</f>
        <v/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4" x14ac:dyDescent="0.35">
      <c r="A19" s="4">
        <v>11</v>
      </c>
      <c r="B19" s="23"/>
      <c r="C19" s="23"/>
      <c r="D19" s="24"/>
      <c r="E19" s="25"/>
      <c r="F19" s="25"/>
      <c r="G19" s="23"/>
      <c r="H19" s="12" t="str">
        <f>_xlfn.IFNA(VLOOKUP(C19,'GLOSARY AK PRESTASI'!$F$3:$G$38,2,0),"")</f>
        <v/>
      </c>
      <c r="I19" s="13" t="str">
        <f>IF(B19="", "", _xlfn.IFNA(IF(F19=2, VLOOKUP(G19, 'GLOSARY AK PRESTASI'!$J$9:$K$12, 2, 0)*H19, IF(VLOOKUP(G19, 'GLOSARY AK PRESTASI'!$J$3:$L$8,3,0)=1, VLOOKUP(G19,'GLOSARY AK PRESTASI'!$J$3:$L$8,2,0)*H19, IF(VLOOKUP(G19,'GLOSARY AK PRESTASI'!$J$3:$L$8,3,0)=2, VLOOKUP(G19,'GLOSARY AK PRESTASI'!$J$3:$L$8, 2, 0)*H19/(F19-1), VLOOKUP(G19, 'GLOSARY AK PRESTASI'!$J$3:$L$8, 2, 0)*H19/(F19-2)))), "Ubah Status Penulis"))</f>
        <v/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4" x14ac:dyDescent="0.35">
      <c r="A20" s="4">
        <v>12</v>
      </c>
      <c r="B20" s="23"/>
      <c r="C20" s="23"/>
      <c r="D20" s="24"/>
      <c r="E20" s="25"/>
      <c r="F20" s="25"/>
      <c r="G20" s="23"/>
      <c r="H20" s="12" t="str">
        <f>_xlfn.IFNA(VLOOKUP(C20,'GLOSARY AK PRESTASI'!$F$3:$G$38,2,0),"")</f>
        <v/>
      </c>
      <c r="I20" s="13" t="str">
        <f>IF(B20="", "", _xlfn.IFNA(IF(F20=2, VLOOKUP(G20, 'GLOSARY AK PRESTASI'!$J$9:$K$12, 2, 0)*H20, IF(VLOOKUP(G20, 'GLOSARY AK PRESTASI'!$J$3:$L$8,3,0)=1, VLOOKUP(G20,'GLOSARY AK PRESTASI'!$J$3:$L$8,2,0)*H20, IF(VLOOKUP(G20,'GLOSARY AK PRESTASI'!$J$3:$L$8,3,0)=2, VLOOKUP(G20,'GLOSARY AK PRESTASI'!$J$3:$L$8, 2, 0)*H20/(F20-1), VLOOKUP(G20, 'GLOSARY AK PRESTASI'!$J$3:$L$8, 2, 0)*H20/(F20-2)))), "Ubah Status Penulis"))</f>
        <v/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4" x14ac:dyDescent="0.35">
      <c r="A21" s="4">
        <v>13</v>
      </c>
      <c r="B21" s="23"/>
      <c r="C21" s="23"/>
      <c r="D21" s="24"/>
      <c r="E21" s="25"/>
      <c r="F21" s="25"/>
      <c r="G21" s="23"/>
      <c r="H21" s="12" t="str">
        <f>_xlfn.IFNA(VLOOKUP(C21,'GLOSARY AK PRESTASI'!$F$3:$G$38,2,0),"")</f>
        <v/>
      </c>
      <c r="I21" s="13" t="str">
        <f>IF(B21="", "", _xlfn.IFNA(IF(F21=2, VLOOKUP(G21, 'GLOSARY AK PRESTASI'!$J$9:$K$12, 2, 0)*H21, IF(VLOOKUP(G21, 'GLOSARY AK PRESTASI'!$J$3:$L$8,3,0)=1, VLOOKUP(G21,'GLOSARY AK PRESTASI'!$J$3:$L$8,2,0)*H21, IF(VLOOKUP(G21,'GLOSARY AK PRESTASI'!$J$3:$L$8,3,0)=2, VLOOKUP(G21,'GLOSARY AK PRESTASI'!$J$3:$L$8, 2, 0)*H21/(F21-1), VLOOKUP(G21, 'GLOSARY AK PRESTASI'!$J$3:$L$8, 2, 0)*H21/(F21-2)))), "Ubah Status Penulis"))</f>
        <v/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4" x14ac:dyDescent="0.35">
      <c r="A22" s="4">
        <v>14</v>
      </c>
      <c r="B22" s="23"/>
      <c r="C22" s="23"/>
      <c r="D22" s="24"/>
      <c r="E22" s="25"/>
      <c r="F22" s="25"/>
      <c r="G22" s="23"/>
      <c r="H22" s="12" t="str">
        <f>_xlfn.IFNA(VLOOKUP(C22,'GLOSARY AK PRESTASI'!$F$3:$G$38,2,0),"")</f>
        <v/>
      </c>
      <c r="I22" s="13" t="str">
        <f>IF(B22="", "", _xlfn.IFNA(IF(F22=2, VLOOKUP(G22, 'GLOSARY AK PRESTASI'!$J$9:$K$12, 2, 0)*H22, IF(VLOOKUP(G22, 'GLOSARY AK PRESTASI'!$J$3:$L$8,3,0)=1, VLOOKUP(G22,'GLOSARY AK PRESTASI'!$J$3:$L$8,2,0)*H22, IF(VLOOKUP(G22,'GLOSARY AK PRESTASI'!$J$3:$L$8,3,0)=2, VLOOKUP(G22,'GLOSARY AK PRESTASI'!$J$3:$L$8, 2, 0)*H22/(F22-1), VLOOKUP(G22, 'GLOSARY AK PRESTASI'!$J$3:$L$8, 2, 0)*H22/(F22-2)))), "Ubah Status Penulis"))</f>
        <v/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4" x14ac:dyDescent="0.35">
      <c r="A23" s="4">
        <v>15</v>
      </c>
      <c r="B23" s="23"/>
      <c r="C23" s="23"/>
      <c r="D23" s="24"/>
      <c r="E23" s="25"/>
      <c r="F23" s="25"/>
      <c r="G23" s="23"/>
      <c r="H23" s="12" t="str">
        <f>_xlfn.IFNA(VLOOKUP(C23,'GLOSARY AK PRESTASI'!$F$3:$G$38,2,0),"")</f>
        <v/>
      </c>
      <c r="I23" s="13" t="str">
        <f>IF(B23="", "", _xlfn.IFNA(IF(F23=2, VLOOKUP(G23, 'GLOSARY AK PRESTASI'!$J$9:$K$12, 2, 0)*H23, IF(VLOOKUP(G23, 'GLOSARY AK PRESTASI'!$J$3:$L$8,3,0)=1, VLOOKUP(G23,'GLOSARY AK PRESTASI'!$J$3:$L$8,2,0)*H23, IF(VLOOKUP(G23,'GLOSARY AK PRESTASI'!$J$3:$L$8,3,0)=2, VLOOKUP(G23,'GLOSARY AK PRESTASI'!$J$3:$L$8, 2, 0)*H23/(F23-1), VLOOKUP(G23, 'GLOSARY AK PRESTASI'!$J$3:$L$8, 2, 0)*H23/(F23-2)))), "Ubah Status Penulis"))</f>
        <v/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4" x14ac:dyDescent="0.35">
      <c r="A24" s="4">
        <v>16</v>
      </c>
      <c r="B24" s="23"/>
      <c r="C24" s="23"/>
      <c r="D24" s="24"/>
      <c r="E24" s="25"/>
      <c r="F24" s="25"/>
      <c r="G24" s="23"/>
      <c r="H24" s="12" t="str">
        <f>_xlfn.IFNA(VLOOKUP(C24,'GLOSARY AK PRESTASI'!$F$3:$G$38,2,0),"")</f>
        <v/>
      </c>
      <c r="I24" s="13" t="str">
        <f>IF(B24="", "", _xlfn.IFNA(IF(F24=2, VLOOKUP(G24, 'GLOSARY AK PRESTASI'!$J$9:$K$12, 2, 0)*H24, IF(VLOOKUP(G24, 'GLOSARY AK PRESTASI'!$J$3:$L$8,3,0)=1, VLOOKUP(G24,'GLOSARY AK PRESTASI'!$J$3:$L$8,2,0)*H24, IF(VLOOKUP(G24,'GLOSARY AK PRESTASI'!$J$3:$L$8,3,0)=2, VLOOKUP(G24,'GLOSARY AK PRESTASI'!$J$3:$L$8, 2, 0)*H24/(F24-1), VLOOKUP(G24, 'GLOSARY AK PRESTASI'!$J$3:$L$8, 2, 0)*H24/(F24-2)))), "Ubah Status Penulis"))</f>
        <v/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4" x14ac:dyDescent="0.35">
      <c r="A25" s="4">
        <v>17</v>
      </c>
      <c r="B25" s="23"/>
      <c r="C25" s="23"/>
      <c r="D25" s="24"/>
      <c r="E25" s="25"/>
      <c r="F25" s="25"/>
      <c r="G25" s="23"/>
      <c r="H25" s="12" t="str">
        <f>_xlfn.IFNA(VLOOKUP(C25,'GLOSARY AK PRESTASI'!$F$3:$G$38,2,0),"")</f>
        <v/>
      </c>
      <c r="I25" s="13" t="str">
        <f>IF(B25="", "", _xlfn.IFNA(IF(F25=2, VLOOKUP(G25, 'GLOSARY AK PRESTASI'!$J$9:$K$12, 2, 0)*H25, IF(VLOOKUP(G25, 'GLOSARY AK PRESTASI'!$J$3:$L$8,3,0)=1, VLOOKUP(G25,'GLOSARY AK PRESTASI'!$J$3:$L$8,2,0)*H25, IF(VLOOKUP(G25,'GLOSARY AK PRESTASI'!$J$3:$L$8,3,0)=2, VLOOKUP(G25,'GLOSARY AK PRESTASI'!$J$3:$L$8, 2, 0)*H25/(F25-1), VLOOKUP(G25, 'GLOSARY AK PRESTASI'!$J$3:$L$8, 2, 0)*H25/(F25-2)))), "Ubah Status Penulis"))</f>
        <v/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4" x14ac:dyDescent="0.35">
      <c r="A26" s="4">
        <v>18</v>
      </c>
      <c r="B26" s="23"/>
      <c r="C26" s="23"/>
      <c r="D26" s="24"/>
      <c r="E26" s="25"/>
      <c r="F26" s="25"/>
      <c r="G26" s="23"/>
      <c r="H26" s="12" t="str">
        <f>_xlfn.IFNA(VLOOKUP(C26,'GLOSARY AK PRESTASI'!$F$3:$G$38,2,0),"")</f>
        <v/>
      </c>
      <c r="I26" s="13" t="str">
        <f>IF(B26="", "", _xlfn.IFNA(IF(F26=2, VLOOKUP(G26, 'GLOSARY AK PRESTASI'!$J$9:$K$12, 2, 0)*H26, IF(VLOOKUP(G26, 'GLOSARY AK PRESTASI'!$J$3:$L$8,3,0)=1, VLOOKUP(G26,'GLOSARY AK PRESTASI'!$J$3:$L$8,2,0)*H26, IF(VLOOKUP(G26,'GLOSARY AK PRESTASI'!$J$3:$L$8,3,0)=2, VLOOKUP(G26,'GLOSARY AK PRESTASI'!$J$3:$L$8, 2, 0)*H26/(F26-1), VLOOKUP(G26, 'GLOSARY AK PRESTASI'!$J$3:$L$8, 2, 0)*H26/(F26-2)))), "Ubah Status Penulis"))</f>
        <v/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4" x14ac:dyDescent="0.35">
      <c r="A27" s="4">
        <v>19</v>
      </c>
      <c r="B27" s="23"/>
      <c r="C27" s="23"/>
      <c r="D27" s="24"/>
      <c r="E27" s="25"/>
      <c r="F27" s="25"/>
      <c r="G27" s="23"/>
      <c r="H27" s="12" t="str">
        <f>_xlfn.IFNA(VLOOKUP(C27,'GLOSARY AK PRESTASI'!$F$3:$G$38,2,0),"")</f>
        <v/>
      </c>
      <c r="I27" s="13" t="str">
        <f>IF(B27="", "", _xlfn.IFNA(IF(F27=2, VLOOKUP(G27, 'GLOSARY AK PRESTASI'!$J$9:$K$12, 2, 0)*H27, IF(VLOOKUP(G27, 'GLOSARY AK PRESTASI'!$J$3:$L$8,3,0)=1, VLOOKUP(G27,'GLOSARY AK PRESTASI'!$J$3:$L$8,2,0)*H27, IF(VLOOKUP(G27,'GLOSARY AK PRESTASI'!$J$3:$L$8,3,0)=2, VLOOKUP(G27,'GLOSARY AK PRESTASI'!$J$3:$L$8, 2, 0)*H27/(F27-1), VLOOKUP(G27, 'GLOSARY AK PRESTASI'!$J$3:$L$8, 2, 0)*H27/(F27-2)))), "Ubah Status Penulis"))</f>
        <v/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4" x14ac:dyDescent="0.35">
      <c r="A28" s="4">
        <v>20</v>
      </c>
      <c r="B28" s="23"/>
      <c r="C28" s="23"/>
      <c r="D28" s="24"/>
      <c r="E28" s="25"/>
      <c r="F28" s="25"/>
      <c r="G28" s="23"/>
      <c r="H28" s="12" t="str">
        <f>_xlfn.IFNA(VLOOKUP(C28,'GLOSARY AK PRESTASI'!$F$3:$G$38,2,0),"")</f>
        <v/>
      </c>
      <c r="I28" s="13" t="str">
        <f>IF(B28="", "", _xlfn.IFNA(IF(F28=2, VLOOKUP(G28, 'GLOSARY AK PRESTASI'!$J$9:$K$12, 2, 0)*H28, IF(VLOOKUP(G28, 'GLOSARY AK PRESTASI'!$J$3:$L$8,3,0)=1, VLOOKUP(G28,'GLOSARY AK PRESTASI'!$J$3:$L$8,2,0)*H28, IF(VLOOKUP(G28,'GLOSARY AK PRESTASI'!$J$3:$L$8,3,0)=2, VLOOKUP(G28,'GLOSARY AK PRESTASI'!$J$3:$L$8, 2, 0)*H28/(F28-1), VLOOKUP(G28, 'GLOSARY AK PRESTASI'!$J$3:$L$8, 2, 0)*H28/(F28-2)))), "Ubah Status Penulis"))</f>
        <v/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4" x14ac:dyDescent="0.35">
      <c r="A29" s="4">
        <v>21</v>
      </c>
      <c r="B29" s="23"/>
      <c r="C29" s="23"/>
      <c r="D29" s="24"/>
      <c r="E29" s="25"/>
      <c r="F29" s="25"/>
      <c r="G29" s="23"/>
      <c r="H29" s="12" t="str">
        <f>_xlfn.IFNA(VLOOKUP(C29,'GLOSARY AK PRESTASI'!$F$3:$G$38,2,0),"")</f>
        <v/>
      </c>
      <c r="I29" s="13" t="str">
        <f>IF(B29="", "", _xlfn.IFNA(IF(F29=2, VLOOKUP(G29, 'GLOSARY AK PRESTASI'!$J$9:$K$12, 2, 0)*H29, IF(VLOOKUP(G29, 'GLOSARY AK PRESTASI'!$J$3:$L$8,3,0)=1, VLOOKUP(G29,'GLOSARY AK PRESTASI'!$J$3:$L$8,2,0)*H29, IF(VLOOKUP(G29,'GLOSARY AK PRESTASI'!$J$3:$L$8,3,0)=2, VLOOKUP(G29,'GLOSARY AK PRESTASI'!$J$3:$L$8, 2, 0)*H29/(F29-1), VLOOKUP(G29, 'GLOSARY AK PRESTASI'!$J$3:$L$8, 2, 0)*H29/(F29-2)))), "Ubah Status Penulis"))</f>
        <v/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4" x14ac:dyDescent="0.35">
      <c r="A30" s="4">
        <v>22</v>
      </c>
      <c r="B30" s="23"/>
      <c r="C30" s="23"/>
      <c r="D30" s="24"/>
      <c r="E30" s="25"/>
      <c r="F30" s="25"/>
      <c r="G30" s="23"/>
      <c r="H30" s="12" t="str">
        <f>_xlfn.IFNA(VLOOKUP(C30,'GLOSARY AK PRESTASI'!$F$3:$G$38,2,0),"")</f>
        <v/>
      </c>
      <c r="I30" s="13" t="str">
        <f>IF(B30="", "", _xlfn.IFNA(IF(F30=2, VLOOKUP(G30, 'GLOSARY AK PRESTASI'!$J$9:$K$12, 2, 0)*H30, IF(VLOOKUP(G30, 'GLOSARY AK PRESTASI'!$J$3:$L$8,3,0)=1, VLOOKUP(G30,'GLOSARY AK PRESTASI'!$J$3:$L$8,2,0)*H30, IF(VLOOKUP(G30,'GLOSARY AK PRESTASI'!$J$3:$L$8,3,0)=2, VLOOKUP(G30,'GLOSARY AK PRESTASI'!$J$3:$L$8, 2, 0)*H30/(F30-1), VLOOKUP(G30, 'GLOSARY AK PRESTASI'!$J$3:$L$8, 2, 0)*H30/(F30-2)))), "Ubah Status Penulis"))</f>
        <v/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4" x14ac:dyDescent="0.35">
      <c r="A31" s="4">
        <v>23</v>
      </c>
      <c r="B31" s="23"/>
      <c r="C31" s="23"/>
      <c r="D31" s="24"/>
      <c r="E31" s="25"/>
      <c r="F31" s="25"/>
      <c r="G31" s="23"/>
      <c r="H31" s="12" t="str">
        <f>_xlfn.IFNA(VLOOKUP(C31,'GLOSARY AK PRESTASI'!$F$3:$G$38,2,0),"")</f>
        <v/>
      </c>
      <c r="I31" s="13" t="str">
        <f>IF(B31="", "", _xlfn.IFNA(IF(F31=2, VLOOKUP(G31, 'GLOSARY AK PRESTASI'!$J$9:$K$12, 2, 0)*H31, IF(VLOOKUP(G31, 'GLOSARY AK PRESTASI'!$J$3:$L$8,3,0)=1, VLOOKUP(G31,'GLOSARY AK PRESTASI'!$J$3:$L$8,2,0)*H31, IF(VLOOKUP(G31,'GLOSARY AK PRESTASI'!$J$3:$L$8,3,0)=2, VLOOKUP(G31,'GLOSARY AK PRESTASI'!$J$3:$L$8, 2, 0)*H31/(F31-1), VLOOKUP(G31, 'GLOSARY AK PRESTASI'!$J$3:$L$8, 2, 0)*H31/(F31-2)))), "Ubah Status Penulis"))</f>
        <v/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4" x14ac:dyDescent="0.35">
      <c r="A32" s="4">
        <v>24</v>
      </c>
      <c r="B32" s="23"/>
      <c r="C32" s="23"/>
      <c r="D32" s="24"/>
      <c r="E32" s="25"/>
      <c r="F32" s="25"/>
      <c r="G32" s="23"/>
      <c r="H32" s="12" t="str">
        <f>_xlfn.IFNA(VLOOKUP(C32,'GLOSARY AK PRESTASI'!$F$3:$G$38,2,0),"")</f>
        <v/>
      </c>
      <c r="I32" s="13" t="str">
        <f>IF(B32="", "", _xlfn.IFNA(IF(F32=2, VLOOKUP(G32, 'GLOSARY AK PRESTASI'!$J$9:$K$12, 2, 0)*H32, IF(VLOOKUP(G32, 'GLOSARY AK PRESTASI'!$J$3:$L$8,3,0)=1, VLOOKUP(G32,'GLOSARY AK PRESTASI'!$J$3:$L$8,2,0)*H32, IF(VLOOKUP(G32,'GLOSARY AK PRESTASI'!$J$3:$L$8,3,0)=2, VLOOKUP(G32,'GLOSARY AK PRESTASI'!$J$3:$L$8, 2, 0)*H32/(F32-1), VLOOKUP(G32, 'GLOSARY AK PRESTASI'!$J$3:$L$8, 2, 0)*H32/(F32-2)))), "Ubah Status Penulis"))</f>
        <v/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4" x14ac:dyDescent="0.35">
      <c r="A33" s="4">
        <v>25</v>
      </c>
      <c r="B33" s="23"/>
      <c r="C33" s="23"/>
      <c r="D33" s="24"/>
      <c r="E33" s="25"/>
      <c r="F33" s="25"/>
      <c r="G33" s="23"/>
      <c r="H33" s="12" t="str">
        <f>_xlfn.IFNA(VLOOKUP(C33,'GLOSARY AK PRESTASI'!$F$3:$G$38,2,0),"")</f>
        <v/>
      </c>
      <c r="I33" s="13" t="str">
        <f>IF(B33="", "", _xlfn.IFNA(IF(F33=2, VLOOKUP(G33, 'GLOSARY AK PRESTASI'!$J$9:$K$12, 2, 0)*H33, IF(VLOOKUP(G33, 'GLOSARY AK PRESTASI'!$J$3:$L$8,3,0)=1, VLOOKUP(G33,'GLOSARY AK PRESTASI'!$J$3:$L$8,2,0)*H33, IF(VLOOKUP(G33,'GLOSARY AK PRESTASI'!$J$3:$L$8,3,0)=2, VLOOKUP(G33,'GLOSARY AK PRESTASI'!$J$3:$L$8, 2, 0)*H33/(F33-1), VLOOKUP(G33, 'GLOSARY AK PRESTASI'!$J$3:$L$8, 2, 0)*H33/(F33-2)))), "Ubah Status Penulis"))</f>
        <v/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4" x14ac:dyDescent="0.35">
      <c r="A34" s="4">
        <v>26</v>
      </c>
      <c r="B34" s="23"/>
      <c r="C34" s="23"/>
      <c r="D34" s="24"/>
      <c r="E34" s="25"/>
      <c r="F34" s="25"/>
      <c r="G34" s="23"/>
      <c r="H34" s="12" t="str">
        <f>_xlfn.IFNA(VLOOKUP(C34,'GLOSARY AK PRESTASI'!$F$3:$G$38,2,0),"")</f>
        <v/>
      </c>
      <c r="I34" s="13" t="str">
        <f>IF(B34="", "", _xlfn.IFNA(IF(F34=2, VLOOKUP(G34, 'GLOSARY AK PRESTASI'!$J$9:$K$12, 2, 0)*H34, IF(VLOOKUP(G34, 'GLOSARY AK PRESTASI'!$J$3:$L$8,3,0)=1, VLOOKUP(G34,'GLOSARY AK PRESTASI'!$J$3:$L$8,2,0)*H34, IF(VLOOKUP(G34,'GLOSARY AK PRESTASI'!$J$3:$L$8,3,0)=2, VLOOKUP(G34,'GLOSARY AK PRESTASI'!$J$3:$L$8, 2, 0)*H34/(F34-1), VLOOKUP(G34, 'GLOSARY AK PRESTASI'!$J$3:$L$8, 2, 0)*H34/(F34-2)))), "Ubah Status Penulis"))</f>
        <v/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4" x14ac:dyDescent="0.35">
      <c r="A35" s="4">
        <v>27</v>
      </c>
      <c r="B35" s="23"/>
      <c r="C35" s="23"/>
      <c r="D35" s="24"/>
      <c r="E35" s="25"/>
      <c r="F35" s="25"/>
      <c r="G35" s="23"/>
      <c r="H35" s="12" t="str">
        <f>_xlfn.IFNA(VLOOKUP(C35,'GLOSARY AK PRESTASI'!$F$3:$G$38,2,0),"")</f>
        <v/>
      </c>
      <c r="I35" s="13" t="str">
        <f>IF(B35="", "", _xlfn.IFNA(IF(F35=2, VLOOKUP(G35, 'GLOSARY AK PRESTASI'!$J$9:$K$12, 2, 0)*H35, IF(VLOOKUP(G35, 'GLOSARY AK PRESTASI'!$J$3:$L$8,3,0)=1, VLOOKUP(G35,'GLOSARY AK PRESTASI'!$J$3:$L$8,2,0)*H35, IF(VLOOKUP(G35,'GLOSARY AK PRESTASI'!$J$3:$L$8,3,0)=2, VLOOKUP(G35,'GLOSARY AK PRESTASI'!$J$3:$L$8, 2, 0)*H35/(F35-1), VLOOKUP(G35, 'GLOSARY AK PRESTASI'!$J$3:$L$8, 2, 0)*H35/(F35-2)))), "Ubah Status Penulis"))</f>
        <v/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4" x14ac:dyDescent="0.35">
      <c r="A36" s="4">
        <v>28</v>
      </c>
      <c r="B36" s="23"/>
      <c r="C36" s="23"/>
      <c r="D36" s="24"/>
      <c r="E36" s="25"/>
      <c r="F36" s="25"/>
      <c r="G36" s="23"/>
      <c r="H36" s="12" t="str">
        <f>_xlfn.IFNA(VLOOKUP(C36,'GLOSARY AK PRESTASI'!$F$3:$G$38,2,0),"")</f>
        <v/>
      </c>
      <c r="I36" s="13" t="str">
        <f>IF(B36="", "", _xlfn.IFNA(IF(F36=2, VLOOKUP(G36, 'GLOSARY AK PRESTASI'!$J$9:$K$12, 2, 0)*H36, IF(VLOOKUP(G36, 'GLOSARY AK PRESTASI'!$J$3:$L$8,3,0)=1, VLOOKUP(G36,'GLOSARY AK PRESTASI'!$J$3:$L$8,2,0)*H36, IF(VLOOKUP(G36,'GLOSARY AK PRESTASI'!$J$3:$L$8,3,0)=2, VLOOKUP(G36,'GLOSARY AK PRESTASI'!$J$3:$L$8, 2, 0)*H36/(F36-1), VLOOKUP(G36, 'GLOSARY AK PRESTASI'!$J$3:$L$8, 2, 0)*H36/(F36-2)))), "Ubah Status Penulis"))</f>
        <v/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4" x14ac:dyDescent="0.35">
      <c r="A37" s="4">
        <v>29</v>
      </c>
      <c r="B37" s="23"/>
      <c r="C37" s="23"/>
      <c r="D37" s="24"/>
      <c r="E37" s="25"/>
      <c r="F37" s="25"/>
      <c r="G37" s="23"/>
      <c r="H37" s="12" t="str">
        <f>_xlfn.IFNA(VLOOKUP(C37,'GLOSARY AK PRESTASI'!$F$3:$G$38,2,0),"")</f>
        <v/>
      </c>
      <c r="I37" s="13" t="str">
        <f>IF(B37="", "", _xlfn.IFNA(IF(F37=2, VLOOKUP(G37, 'GLOSARY AK PRESTASI'!$J$9:$K$12, 2, 0)*H37, IF(VLOOKUP(G37, 'GLOSARY AK PRESTASI'!$J$3:$L$8,3,0)=1, VLOOKUP(G37,'GLOSARY AK PRESTASI'!$J$3:$L$8,2,0)*H37, IF(VLOOKUP(G37,'GLOSARY AK PRESTASI'!$J$3:$L$8,3,0)=2, VLOOKUP(G37,'GLOSARY AK PRESTASI'!$J$3:$L$8, 2, 0)*H37/(F37-1), VLOOKUP(G37, 'GLOSARY AK PRESTASI'!$J$3:$L$8, 2, 0)*H37/(F37-2)))), "Ubah Status Penulis"))</f>
        <v/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4" x14ac:dyDescent="0.35">
      <c r="A38" s="4">
        <v>30</v>
      </c>
      <c r="B38" s="23"/>
      <c r="C38" s="23"/>
      <c r="D38" s="24"/>
      <c r="E38" s="25"/>
      <c r="F38" s="25"/>
      <c r="G38" s="23"/>
      <c r="H38" s="12" t="str">
        <f>_xlfn.IFNA(VLOOKUP(C38,'GLOSARY AK PRESTASI'!$F$3:$G$38,2,0),"")</f>
        <v/>
      </c>
      <c r="I38" s="13" t="str">
        <f>IF(B38="", "", _xlfn.IFNA(IF(F38=2, VLOOKUP(G38, 'GLOSARY AK PRESTASI'!$J$9:$K$12, 2, 0)*H38, IF(VLOOKUP(G38, 'GLOSARY AK PRESTASI'!$J$3:$L$8,3,0)=1, VLOOKUP(G38,'GLOSARY AK PRESTASI'!$J$3:$L$8,2,0)*H38, IF(VLOOKUP(G38,'GLOSARY AK PRESTASI'!$J$3:$L$8,3,0)=2, VLOOKUP(G38,'GLOSARY AK PRESTASI'!$J$3:$L$8, 2, 0)*H38/(F38-1), VLOOKUP(G38, 'GLOSARY AK PRESTASI'!$J$3:$L$8, 2, 0)*H38/(F38-2)))), "Ubah Status Penulis"))</f>
        <v/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4" x14ac:dyDescent="0.35">
      <c r="A39" s="4">
        <v>31</v>
      </c>
      <c r="B39" s="23"/>
      <c r="C39" s="23"/>
      <c r="D39" s="24"/>
      <c r="E39" s="25"/>
      <c r="F39" s="25"/>
      <c r="G39" s="23"/>
      <c r="H39" s="12" t="str">
        <f>_xlfn.IFNA(VLOOKUP(C39,'GLOSARY AK PRESTASI'!$F$3:$G$38,2,0),"")</f>
        <v/>
      </c>
      <c r="I39" s="13" t="str">
        <f>IF(B39="", "", _xlfn.IFNA(IF(F39=2, VLOOKUP(G39, 'GLOSARY AK PRESTASI'!$J$9:$K$12, 2, 0)*H39, IF(VLOOKUP(G39, 'GLOSARY AK PRESTASI'!$J$3:$L$8,3,0)=1, VLOOKUP(G39,'GLOSARY AK PRESTASI'!$J$3:$L$8,2,0)*H39, IF(VLOOKUP(G39,'GLOSARY AK PRESTASI'!$J$3:$L$8,3,0)=2, VLOOKUP(G39,'GLOSARY AK PRESTASI'!$J$3:$L$8, 2, 0)*H39/(F39-1), VLOOKUP(G39, 'GLOSARY AK PRESTASI'!$J$3:$L$8, 2, 0)*H39/(F39-2)))), "Ubah Status Penulis"))</f>
        <v/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4" x14ac:dyDescent="0.35">
      <c r="A40" s="4">
        <v>32</v>
      </c>
      <c r="B40" s="23"/>
      <c r="C40" s="23"/>
      <c r="D40" s="24"/>
      <c r="E40" s="25"/>
      <c r="F40" s="25"/>
      <c r="G40" s="23"/>
      <c r="H40" s="12" t="str">
        <f>_xlfn.IFNA(VLOOKUP(C40,'GLOSARY AK PRESTASI'!$F$3:$G$38,2,0),"")</f>
        <v/>
      </c>
      <c r="I40" s="13" t="str">
        <f>IF(B40="", "", _xlfn.IFNA(IF(F40=2, VLOOKUP(G40, 'GLOSARY AK PRESTASI'!$J$9:$K$12, 2, 0)*H40, IF(VLOOKUP(G40, 'GLOSARY AK PRESTASI'!$J$3:$L$8,3,0)=1, VLOOKUP(G40,'GLOSARY AK PRESTASI'!$J$3:$L$8,2,0)*H40, IF(VLOOKUP(G40,'GLOSARY AK PRESTASI'!$J$3:$L$8,3,0)=2, VLOOKUP(G40,'GLOSARY AK PRESTASI'!$J$3:$L$8, 2, 0)*H40/(F40-1), VLOOKUP(G40, 'GLOSARY AK PRESTASI'!$J$3:$L$8, 2, 0)*H40/(F40-2)))), "Ubah Status Penulis"))</f>
        <v/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4" x14ac:dyDescent="0.35">
      <c r="A41" s="4">
        <v>33</v>
      </c>
      <c r="B41" s="23"/>
      <c r="C41" s="23"/>
      <c r="D41" s="24"/>
      <c r="E41" s="25"/>
      <c r="F41" s="25"/>
      <c r="G41" s="23"/>
      <c r="H41" s="12" t="str">
        <f>_xlfn.IFNA(VLOOKUP(C41,'GLOSARY AK PRESTASI'!$F$3:$G$38,2,0),"")</f>
        <v/>
      </c>
      <c r="I41" s="13" t="str">
        <f>IF(B41="", "", _xlfn.IFNA(IF(F41=2, VLOOKUP(G41, 'GLOSARY AK PRESTASI'!$J$9:$K$12, 2, 0)*H41, IF(VLOOKUP(G41, 'GLOSARY AK PRESTASI'!$J$3:$L$8,3,0)=1, VLOOKUP(G41,'GLOSARY AK PRESTASI'!$J$3:$L$8,2,0)*H41, IF(VLOOKUP(G41,'GLOSARY AK PRESTASI'!$J$3:$L$8,3,0)=2, VLOOKUP(G41,'GLOSARY AK PRESTASI'!$J$3:$L$8, 2, 0)*H41/(F41-1), VLOOKUP(G41, 'GLOSARY AK PRESTASI'!$J$3:$L$8, 2, 0)*H41/(F41-2)))), "Ubah Status Penulis"))</f>
        <v/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4" x14ac:dyDescent="0.35">
      <c r="A42" s="4">
        <v>34</v>
      </c>
      <c r="B42" s="23"/>
      <c r="C42" s="23"/>
      <c r="D42" s="24"/>
      <c r="E42" s="25"/>
      <c r="F42" s="25"/>
      <c r="G42" s="23"/>
      <c r="H42" s="12" t="str">
        <f>_xlfn.IFNA(VLOOKUP(C42,'GLOSARY AK PRESTASI'!$F$3:$G$38,2,0),"")</f>
        <v/>
      </c>
      <c r="I42" s="13" t="str">
        <f>IF(B42="", "", _xlfn.IFNA(IF(F42=2, VLOOKUP(G42, 'GLOSARY AK PRESTASI'!$J$9:$K$12, 2, 0)*H42, IF(VLOOKUP(G42, 'GLOSARY AK PRESTASI'!$J$3:$L$8,3,0)=1, VLOOKUP(G42,'GLOSARY AK PRESTASI'!$J$3:$L$8,2,0)*H42, IF(VLOOKUP(G42,'GLOSARY AK PRESTASI'!$J$3:$L$8,3,0)=2, VLOOKUP(G42,'GLOSARY AK PRESTASI'!$J$3:$L$8, 2, 0)*H42/(F42-1), VLOOKUP(G42, 'GLOSARY AK PRESTASI'!$J$3:$L$8, 2, 0)*H42/(F42-2)))), "Ubah Status Penulis"))</f>
        <v/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4" x14ac:dyDescent="0.35">
      <c r="A43" s="4">
        <v>35</v>
      </c>
      <c r="B43" s="23"/>
      <c r="C43" s="23"/>
      <c r="D43" s="24"/>
      <c r="E43" s="25"/>
      <c r="F43" s="25"/>
      <c r="G43" s="23"/>
      <c r="H43" s="12" t="str">
        <f>_xlfn.IFNA(VLOOKUP(C43,'GLOSARY AK PRESTASI'!$F$3:$G$38,2,0),"")</f>
        <v/>
      </c>
      <c r="I43" s="13" t="str">
        <f>IF(B43="", "", _xlfn.IFNA(IF(F43=2, VLOOKUP(G43, 'GLOSARY AK PRESTASI'!$J$9:$K$12, 2, 0)*H43, IF(VLOOKUP(G43, 'GLOSARY AK PRESTASI'!$J$3:$L$8,3,0)=1, VLOOKUP(G43,'GLOSARY AK PRESTASI'!$J$3:$L$8,2,0)*H43, IF(VLOOKUP(G43,'GLOSARY AK PRESTASI'!$J$3:$L$8,3,0)=2, VLOOKUP(G43,'GLOSARY AK PRESTASI'!$J$3:$L$8, 2, 0)*H43/(F43-1), VLOOKUP(G43, 'GLOSARY AK PRESTASI'!$J$3:$L$8, 2, 0)*H43/(F43-2)))), "Ubah Status Penulis"))</f>
        <v/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4" x14ac:dyDescent="0.35">
      <c r="A44" s="4">
        <v>36</v>
      </c>
      <c r="B44" s="23"/>
      <c r="C44" s="23"/>
      <c r="D44" s="24"/>
      <c r="E44" s="25"/>
      <c r="F44" s="25"/>
      <c r="G44" s="23"/>
      <c r="H44" s="12" t="str">
        <f>_xlfn.IFNA(VLOOKUP(C44,'GLOSARY AK PRESTASI'!$F$3:$G$38,2,0),"")</f>
        <v/>
      </c>
      <c r="I44" s="13" t="str">
        <f>IF(B44="", "", _xlfn.IFNA(IF(F44=2, VLOOKUP(G44, 'GLOSARY AK PRESTASI'!$J$9:$K$12, 2, 0)*H44, IF(VLOOKUP(G44, 'GLOSARY AK PRESTASI'!$J$3:$L$8,3,0)=1, VLOOKUP(G44,'GLOSARY AK PRESTASI'!$J$3:$L$8,2,0)*H44, IF(VLOOKUP(G44,'GLOSARY AK PRESTASI'!$J$3:$L$8,3,0)=2, VLOOKUP(G44,'GLOSARY AK PRESTASI'!$J$3:$L$8, 2, 0)*H44/(F44-1), VLOOKUP(G44, 'GLOSARY AK PRESTASI'!$J$3:$L$8, 2, 0)*H44/(F44-2)))), "Ubah Status Penulis"))</f>
        <v/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4" x14ac:dyDescent="0.35">
      <c r="A45" s="4">
        <v>37</v>
      </c>
      <c r="B45" s="23"/>
      <c r="C45" s="23"/>
      <c r="D45" s="24"/>
      <c r="E45" s="25"/>
      <c r="F45" s="25"/>
      <c r="G45" s="23"/>
      <c r="H45" s="12" t="str">
        <f>_xlfn.IFNA(VLOOKUP(C45,'GLOSARY AK PRESTASI'!$F$3:$G$38,2,0),"")</f>
        <v/>
      </c>
      <c r="I45" s="13" t="str">
        <f>IF(B45="", "", _xlfn.IFNA(IF(F45=2, VLOOKUP(G45, 'GLOSARY AK PRESTASI'!$J$9:$K$12, 2, 0)*H45, IF(VLOOKUP(G45, 'GLOSARY AK PRESTASI'!$J$3:$L$8,3,0)=1, VLOOKUP(G45,'GLOSARY AK PRESTASI'!$J$3:$L$8,2,0)*H45, IF(VLOOKUP(G45,'GLOSARY AK PRESTASI'!$J$3:$L$8,3,0)=2, VLOOKUP(G45,'GLOSARY AK PRESTASI'!$J$3:$L$8, 2, 0)*H45/(F45-1), VLOOKUP(G45, 'GLOSARY AK PRESTASI'!$J$3:$L$8, 2, 0)*H45/(F45-2)))), "Ubah Status Penulis"))</f>
        <v/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4" x14ac:dyDescent="0.35">
      <c r="A46" s="4">
        <v>38</v>
      </c>
      <c r="B46" s="23"/>
      <c r="C46" s="23"/>
      <c r="D46" s="24"/>
      <c r="E46" s="25"/>
      <c r="F46" s="25"/>
      <c r="G46" s="23"/>
      <c r="H46" s="12" t="str">
        <f>_xlfn.IFNA(VLOOKUP(C46,'GLOSARY AK PRESTASI'!$F$3:$G$38,2,0),"")</f>
        <v/>
      </c>
      <c r="I46" s="13" t="str">
        <f>IF(B46="", "", _xlfn.IFNA(IF(F46=2, VLOOKUP(G46, 'GLOSARY AK PRESTASI'!$J$9:$K$12, 2, 0)*H46, IF(VLOOKUP(G46, 'GLOSARY AK PRESTASI'!$J$3:$L$8,3,0)=1, VLOOKUP(G46,'GLOSARY AK PRESTASI'!$J$3:$L$8,2,0)*H46, IF(VLOOKUP(G46,'GLOSARY AK PRESTASI'!$J$3:$L$8,3,0)=2, VLOOKUP(G46,'GLOSARY AK PRESTASI'!$J$3:$L$8, 2, 0)*H46/(F46-1), VLOOKUP(G46, 'GLOSARY AK PRESTASI'!$J$3:$L$8, 2, 0)*H46/(F46-2)))), "Ubah Status Penulis"))</f>
        <v/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4" x14ac:dyDescent="0.35">
      <c r="A47" s="4">
        <v>39</v>
      </c>
      <c r="B47" s="23"/>
      <c r="C47" s="23"/>
      <c r="D47" s="24"/>
      <c r="E47" s="25"/>
      <c r="F47" s="25"/>
      <c r="G47" s="23"/>
      <c r="H47" s="12" t="str">
        <f>_xlfn.IFNA(VLOOKUP(C47,'GLOSARY AK PRESTASI'!$F$3:$G$38,2,0),"")</f>
        <v/>
      </c>
      <c r="I47" s="13" t="str">
        <f>IF(B47="", "", _xlfn.IFNA(IF(F47=2, VLOOKUP(G47, 'GLOSARY AK PRESTASI'!$J$9:$K$12, 2, 0)*H47, IF(VLOOKUP(G47, 'GLOSARY AK PRESTASI'!$J$3:$L$8,3,0)=1, VLOOKUP(G47,'GLOSARY AK PRESTASI'!$J$3:$L$8,2,0)*H47, IF(VLOOKUP(G47,'GLOSARY AK PRESTASI'!$J$3:$L$8,3,0)=2, VLOOKUP(G47,'GLOSARY AK PRESTASI'!$J$3:$L$8, 2, 0)*H47/(F47-1), VLOOKUP(G47, 'GLOSARY AK PRESTASI'!$J$3:$L$8, 2, 0)*H47/(F47-2)))), "Ubah Status Penulis"))</f>
        <v/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4" x14ac:dyDescent="0.35">
      <c r="A48" s="4">
        <v>40</v>
      </c>
      <c r="B48" s="23"/>
      <c r="C48" s="23"/>
      <c r="D48" s="24"/>
      <c r="E48" s="25"/>
      <c r="F48" s="25"/>
      <c r="G48" s="23"/>
      <c r="H48" s="12" t="str">
        <f>_xlfn.IFNA(VLOOKUP(C48,'GLOSARY AK PRESTASI'!$F$3:$G$38,2,0),"")</f>
        <v/>
      </c>
      <c r="I48" s="13" t="str">
        <f>IF(B48="", "", _xlfn.IFNA(IF(F48=2, VLOOKUP(G48, 'GLOSARY AK PRESTASI'!$J$9:$K$12, 2, 0)*H48, IF(VLOOKUP(G48, 'GLOSARY AK PRESTASI'!$J$3:$L$8,3,0)=1, VLOOKUP(G48,'GLOSARY AK PRESTASI'!$J$3:$L$8,2,0)*H48, IF(VLOOKUP(G48,'GLOSARY AK PRESTASI'!$J$3:$L$8,3,0)=2, VLOOKUP(G48,'GLOSARY AK PRESTASI'!$J$3:$L$8, 2, 0)*H48/(F48-1), VLOOKUP(G48, 'GLOSARY AK PRESTASI'!$J$3:$L$8, 2, 0)*H48/(F48-2)))), "Ubah Status Penulis"))</f>
        <v/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4" x14ac:dyDescent="0.35">
      <c r="A49" s="4">
        <v>41</v>
      </c>
      <c r="B49" s="23"/>
      <c r="C49" s="23"/>
      <c r="D49" s="24"/>
      <c r="E49" s="25"/>
      <c r="F49" s="25"/>
      <c r="G49" s="23"/>
      <c r="H49" s="12" t="str">
        <f>_xlfn.IFNA(VLOOKUP(C49,'GLOSARY AK PRESTASI'!$F$3:$G$38,2,0),"")</f>
        <v/>
      </c>
      <c r="I49" s="13" t="str">
        <f>IF(B49="", "", _xlfn.IFNA(IF(F49=2, VLOOKUP(G49, 'GLOSARY AK PRESTASI'!$J$9:$K$12, 2, 0)*H49, IF(VLOOKUP(G49, 'GLOSARY AK PRESTASI'!$J$3:$L$8,3,0)=1, VLOOKUP(G49,'GLOSARY AK PRESTASI'!$J$3:$L$8,2,0)*H49, IF(VLOOKUP(G49,'GLOSARY AK PRESTASI'!$J$3:$L$8,3,0)=2, VLOOKUP(G49,'GLOSARY AK PRESTASI'!$J$3:$L$8, 2, 0)*H49/(F49-1), VLOOKUP(G49, 'GLOSARY AK PRESTASI'!$J$3:$L$8, 2, 0)*H49/(F49-2)))), "Ubah Status Penulis"))</f>
        <v/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4" x14ac:dyDescent="0.35">
      <c r="A50" s="4">
        <v>42</v>
      </c>
      <c r="B50" s="23"/>
      <c r="C50" s="23"/>
      <c r="D50" s="24"/>
      <c r="E50" s="25"/>
      <c r="F50" s="25"/>
      <c r="G50" s="23"/>
      <c r="H50" s="12" t="str">
        <f>_xlfn.IFNA(VLOOKUP(C50,'GLOSARY AK PRESTASI'!$F$3:$G$38,2,0),"")</f>
        <v/>
      </c>
      <c r="I50" s="13" t="str">
        <f>IF(B50="", "", _xlfn.IFNA(IF(F50=2, VLOOKUP(G50, 'GLOSARY AK PRESTASI'!$J$9:$K$12, 2, 0)*H50, IF(VLOOKUP(G50, 'GLOSARY AK PRESTASI'!$J$3:$L$8,3,0)=1, VLOOKUP(G50,'GLOSARY AK PRESTASI'!$J$3:$L$8,2,0)*H50, IF(VLOOKUP(G50,'GLOSARY AK PRESTASI'!$J$3:$L$8,3,0)=2, VLOOKUP(G50,'GLOSARY AK PRESTASI'!$J$3:$L$8, 2, 0)*H50/(F50-1), VLOOKUP(G50, 'GLOSARY AK PRESTASI'!$J$3:$L$8, 2, 0)*H50/(F50-2)))), "Ubah Status Penulis"))</f>
        <v/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4" x14ac:dyDescent="0.35">
      <c r="A51" s="4">
        <v>43</v>
      </c>
      <c r="B51" s="23"/>
      <c r="C51" s="23"/>
      <c r="D51" s="24"/>
      <c r="E51" s="25"/>
      <c r="F51" s="25"/>
      <c r="G51" s="23"/>
      <c r="H51" s="12" t="str">
        <f>_xlfn.IFNA(VLOOKUP(C51,'GLOSARY AK PRESTASI'!$F$3:$G$38,2,0),"")</f>
        <v/>
      </c>
      <c r="I51" s="13" t="str">
        <f>IF(B51="", "", _xlfn.IFNA(IF(F51=2, VLOOKUP(G51, 'GLOSARY AK PRESTASI'!$J$9:$K$12, 2, 0)*H51, IF(VLOOKUP(G51, 'GLOSARY AK PRESTASI'!$J$3:$L$8,3,0)=1, VLOOKUP(G51,'GLOSARY AK PRESTASI'!$J$3:$L$8,2,0)*H51, IF(VLOOKUP(G51,'GLOSARY AK PRESTASI'!$J$3:$L$8,3,0)=2, VLOOKUP(G51,'GLOSARY AK PRESTASI'!$J$3:$L$8, 2, 0)*H51/(F51-1), VLOOKUP(G51, 'GLOSARY AK PRESTASI'!$J$3:$L$8, 2, 0)*H51/(F51-2)))), "Ubah Status Penulis"))</f>
        <v/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4" x14ac:dyDescent="0.35">
      <c r="A52" s="4">
        <v>44</v>
      </c>
      <c r="B52" s="23"/>
      <c r="C52" s="23"/>
      <c r="D52" s="24"/>
      <c r="E52" s="25"/>
      <c r="F52" s="25"/>
      <c r="G52" s="23"/>
      <c r="H52" s="12" t="str">
        <f>_xlfn.IFNA(VLOOKUP(C52,'GLOSARY AK PRESTASI'!$F$3:$G$38,2,0),"")</f>
        <v/>
      </c>
      <c r="I52" s="13" t="str">
        <f>IF(B52="", "", _xlfn.IFNA(IF(F52=2, VLOOKUP(G52, 'GLOSARY AK PRESTASI'!$J$9:$K$12, 2, 0)*H52, IF(VLOOKUP(G52, 'GLOSARY AK PRESTASI'!$J$3:$L$8,3,0)=1, VLOOKUP(G52,'GLOSARY AK PRESTASI'!$J$3:$L$8,2,0)*H52, IF(VLOOKUP(G52,'GLOSARY AK PRESTASI'!$J$3:$L$8,3,0)=2, VLOOKUP(G52,'GLOSARY AK PRESTASI'!$J$3:$L$8, 2, 0)*H52/(F52-1), VLOOKUP(G52, 'GLOSARY AK PRESTASI'!$J$3:$L$8, 2, 0)*H52/(F52-2)))), "Ubah Status Penulis"))</f>
        <v/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4" x14ac:dyDescent="0.35">
      <c r="A53" s="4">
        <v>45</v>
      </c>
      <c r="B53" s="23"/>
      <c r="C53" s="23"/>
      <c r="D53" s="24"/>
      <c r="E53" s="25"/>
      <c r="F53" s="25"/>
      <c r="G53" s="23"/>
      <c r="H53" s="12" t="str">
        <f>_xlfn.IFNA(VLOOKUP(C53,'GLOSARY AK PRESTASI'!$F$3:$G$38,2,0),"")</f>
        <v/>
      </c>
      <c r="I53" s="13" t="str">
        <f>IF(B53="", "", _xlfn.IFNA(IF(F53=2, VLOOKUP(G53, 'GLOSARY AK PRESTASI'!$J$9:$K$12, 2, 0)*H53, IF(VLOOKUP(G53, 'GLOSARY AK PRESTASI'!$J$3:$L$8,3,0)=1, VLOOKUP(G53,'GLOSARY AK PRESTASI'!$J$3:$L$8,2,0)*H53, IF(VLOOKUP(G53,'GLOSARY AK PRESTASI'!$J$3:$L$8,3,0)=2, VLOOKUP(G53,'GLOSARY AK PRESTASI'!$J$3:$L$8, 2, 0)*H53/(F53-1), VLOOKUP(G53, 'GLOSARY AK PRESTASI'!$J$3:$L$8, 2, 0)*H53/(F53-2)))), "Ubah Status Penulis"))</f>
        <v/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4" x14ac:dyDescent="0.35">
      <c r="A54" s="4">
        <v>46</v>
      </c>
      <c r="B54" s="23"/>
      <c r="C54" s="23"/>
      <c r="D54" s="24"/>
      <c r="E54" s="25"/>
      <c r="F54" s="25"/>
      <c r="G54" s="23"/>
      <c r="H54" s="12" t="str">
        <f>_xlfn.IFNA(VLOOKUP(C54,'GLOSARY AK PRESTASI'!$F$3:$G$38,2,0),"")</f>
        <v/>
      </c>
      <c r="I54" s="13" t="str">
        <f>IF(B54="", "", _xlfn.IFNA(IF(F54=2, VLOOKUP(G54, 'GLOSARY AK PRESTASI'!$J$9:$K$12, 2, 0)*H54, IF(VLOOKUP(G54, 'GLOSARY AK PRESTASI'!$J$3:$L$8,3,0)=1, VLOOKUP(G54,'GLOSARY AK PRESTASI'!$J$3:$L$8,2,0)*H54, IF(VLOOKUP(G54,'GLOSARY AK PRESTASI'!$J$3:$L$8,3,0)=2, VLOOKUP(G54,'GLOSARY AK PRESTASI'!$J$3:$L$8, 2, 0)*H54/(F54-1), VLOOKUP(G54, 'GLOSARY AK PRESTASI'!$J$3:$L$8, 2, 0)*H54/(F54-2)))), "Ubah Status Penulis"))</f>
        <v/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4" x14ac:dyDescent="0.35">
      <c r="A55" s="4">
        <v>47</v>
      </c>
      <c r="B55" s="23"/>
      <c r="C55" s="23"/>
      <c r="D55" s="24"/>
      <c r="E55" s="25"/>
      <c r="F55" s="25"/>
      <c r="G55" s="23"/>
      <c r="H55" s="12" t="str">
        <f>_xlfn.IFNA(VLOOKUP(C55,'GLOSARY AK PRESTASI'!$F$3:$G$38,2,0),"")</f>
        <v/>
      </c>
      <c r="I55" s="13" t="str">
        <f>IF(B55="", "", _xlfn.IFNA(IF(F55=2, VLOOKUP(G55, 'GLOSARY AK PRESTASI'!$J$9:$K$12, 2, 0)*H55, IF(VLOOKUP(G55, 'GLOSARY AK PRESTASI'!$J$3:$L$8,3,0)=1, VLOOKUP(G55,'GLOSARY AK PRESTASI'!$J$3:$L$8,2,0)*H55, IF(VLOOKUP(G55,'GLOSARY AK PRESTASI'!$J$3:$L$8,3,0)=2, VLOOKUP(G55,'GLOSARY AK PRESTASI'!$J$3:$L$8, 2, 0)*H55/(F55-1), VLOOKUP(G55, 'GLOSARY AK PRESTASI'!$J$3:$L$8, 2, 0)*H55/(F55-2)))), "Ubah Status Penulis"))</f>
        <v/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4" x14ac:dyDescent="0.35">
      <c r="A56" s="4">
        <v>48</v>
      </c>
      <c r="B56" s="23"/>
      <c r="C56" s="23"/>
      <c r="D56" s="24"/>
      <c r="E56" s="25"/>
      <c r="F56" s="25"/>
      <c r="G56" s="23"/>
      <c r="H56" s="12" t="str">
        <f>_xlfn.IFNA(VLOOKUP(C56,'GLOSARY AK PRESTASI'!$F$3:$G$38,2,0),"")</f>
        <v/>
      </c>
      <c r="I56" s="13" t="str">
        <f>IF(B56="", "", _xlfn.IFNA(IF(F56=2, VLOOKUP(G56, 'GLOSARY AK PRESTASI'!$J$9:$K$12, 2, 0)*H56, IF(VLOOKUP(G56, 'GLOSARY AK PRESTASI'!$J$3:$L$8,3,0)=1, VLOOKUP(G56,'GLOSARY AK PRESTASI'!$J$3:$L$8,2,0)*H56, IF(VLOOKUP(G56,'GLOSARY AK PRESTASI'!$J$3:$L$8,3,0)=2, VLOOKUP(G56,'GLOSARY AK PRESTASI'!$J$3:$L$8, 2, 0)*H56/(F56-1), VLOOKUP(G56, 'GLOSARY AK PRESTASI'!$J$3:$L$8, 2, 0)*H56/(F56-2)))), "Ubah Status Penulis"))</f>
        <v/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4" x14ac:dyDescent="0.35">
      <c r="A57" s="4">
        <v>49</v>
      </c>
      <c r="B57" s="23"/>
      <c r="C57" s="23"/>
      <c r="D57" s="24"/>
      <c r="E57" s="25"/>
      <c r="F57" s="25"/>
      <c r="G57" s="23"/>
      <c r="H57" s="12" t="str">
        <f>_xlfn.IFNA(VLOOKUP(C57,'GLOSARY AK PRESTASI'!$F$3:$G$38,2,0),"")</f>
        <v/>
      </c>
      <c r="I57" s="13" t="str">
        <f>IF(B57="", "", _xlfn.IFNA(IF(F57=2, VLOOKUP(G57, 'GLOSARY AK PRESTASI'!$J$9:$K$12, 2, 0)*H57, IF(VLOOKUP(G57, 'GLOSARY AK PRESTASI'!$J$3:$L$8,3,0)=1, VLOOKUP(G57,'GLOSARY AK PRESTASI'!$J$3:$L$8,2,0)*H57, IF(VLOOKUP(G57,'GLOSARY AK PRESTASI'!$J$3:$L$8,3,0)=2, VLOOKUP(G57,'GLOSARY AK PRESTASI'!$J$3:$L$8, 2, 0)*H57/(F57-1), VLOOKUP(G57, 'GLOSARY AK PRESTASI'!$J$3:$L$8, 2, 0)*H57/(F57-2)))), "Ubah Status Penulis"))</f>
        <v/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4" x14ac:dyDescent="0.35">
      <c r="A58" s="4">
        <v>50</v>
      </c>
      <c r="B58" s="23"/>
      <c r="C58" s="23"/>
      <c r="D58" s="24"/>
      <c r="E58" s="25"/>
      <c r="F58" s="25"/>
      <c r="G58" s="23"/>
      <c r="H58" s="12" t="str">
        <f>_xlfn.IFNA(VLOOKUP(C58,'GLOSARY AK PRESTASI'!$F$3:$G$38,2,0),"")</f>
        <v/>
      </c>
      <c r="I58" s="13" t="str">
        <f>IF(B58="", "", _xlfn.IFNA(IF(F58=2, VLOOKUP(G58, 'GLOSARY AK PRESTASI'!$J$9:$K$12, 2, 0)*H58, IF(VLOOKUP(G58, 'GLOSARY AK PRESTASI'!$J$3:$L$8,3,0)=1, VLOOKUP(G58,'GLOSARY AK PRESTASI'!$J$3:$L$8,2,0)*H58, IF(VLOOKUP(G58,'GLOSARY AK PRESTASI'!$J$3:$L$8,3,0)=2, VLOOKUP(G58,'GLOSARY AK PRESTASI'!$J$3:$L$8, 2, 0)*H58/(F58-1), VLOOKUP(G58, 'GLOSARY AK PRESTASI'!$J$3:$L$8, 2, 0)*H58/(F58-2)))), "Ubah Status Penulis"))</f>
        <v/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4" x14ac:dyDescent="0.35">
      <c r="A59" s="4">
        <v>51</v>
      </c>
      <c r="B59" s="23"/>
      <c r="C59" s="23"/>
      <c r="D59" s="24"/>
      <c r="E59" s="25"/>
      <c r="F59" s="25"/>
      <c r="G59" s="23"/>
      <c r="H59" s="12" t="str">
        <f>_xlfn.IFNA(VLOOKUP(C59,'GLOSARY AK PRESTASI'!$F$3:$G$38,2,0),"")</f>
        <v/>
      </c>
      <c r="I59" s="13" t="str">
        <f>IF(B59="", "", _xlfn.IFNA(IF(F59=2, VLOOKUP(G59, 'GLOSARY AK PRESTASI'!$J$9:$K$12, 2, 0)*H59, IF(VLOOKUP(G59, 'GLOSARY AK PRESTASI'!$J$3:$L$8,3,0)=1, VLOOKUP(G59,'GLOSARY AK PRESTASI'!$J$3:$L$8,2,0)*H59, IF(VLOOKUP(G59,'GLOSARY AK PRESTASI'!$J$3:$L$8,3,0)=2, VLOOKUP(G59,'GLOSARY AK PRESTASI'!$J$3:$L$8, 2, 0)*H59/(F59-1), VLOOKUP(G59, 'GLOSARY AK PRESTASI'!$J$3:$L$8, 2, 0)*H59/(F59-2)))), "Ubah Status Penulis"))</f>
        <v/>
      </c>
      <c r="J59" s="2"/>
      <c r="K59" s="2" t="e">
        <f>0.2*H59/9</f>
        <v>#VALUE!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4" x14ac:dyDescent="0.35">
      <c r="A60" s="4">
        <v>52</v>
      </c>
      <c r="B60" s="23"/>
      <c r="C60" s="23"/>
      <c r="D60" s="24"/>
      <c r="E60" s="25"/>
      <c r="F60" s="25"/>
      <c r="G60" s="23"/>
      <c r="H60" s="12" t="str">
        <f>_xlfn.IFNA(VLOOKUP(C60,'GLOSARY AK PRESTASI'!$F$3:$G$38,2,0),"")</f>
        <v/>
      </c>
      <c r="I60" s="13" t="str">
        <f>IF(B60="", "", _xlfn.IFNA(IF(F60=2, VLOOKUP(G60, 'GLOSARY AK PRESTASI'!$J$9:$K$12, 2, 0)*H60, IF(VLOOKUP(G60, 'GLOSARY AK PRESTASI'!$J$3:$L$8,3,0)=1, VLOOKUP(G60,'GLOSARY AK PRESTASI'!$J$3:$L$8,2,0)*H60, IF(VLOOKUP(G60,'GLOSARY AK PRESTASI'!$J$3:$L$8,3,0)=2, VLOOKUP(G60,'GLOSARY AK PRESTASI'!$J$3:$L$8, 2, 0)*H60/(F60-1), VLOOKUP(G60, 'GLOSARY AK PRESTASI'!$J$3:$L$8, 2, 0)*H60/(F60-2)))), "Ubah Status Penulis"))</f>
        <v/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4" x14ac:dyDescent="0.35">
      <c r="A61" s="4">
        <v>53</v>
      </c>
      <c r="B61" s="23"/>
      <c r="C61" s="23"/>
      <c r="D61" s="24"/>
      <c r="E61" s="25"/>
      <c r="F61" s="25"/>
      <c r="G61" s="23"/>
      <c r="H61" s="12" t="str">
        <f>_xlfn.IFNA(VLOOKUP(C61,'GLOSARY AK PRESTASI'!$F$3:$G$38,2,0),"")</f>
        <v/>
      </c>
      <c r="I61" s="13" t="str">
        <f>IF(B61="", "", _xlfn.IFNA(IF(F61=2, VLOOKUP(G61, 'GLOSARY AK PRESTASI'!$J$9:$K$12, 2, 0)*H61, IF(VLOOKUP(G61, 'GLOSARY AK PRESTASI'!$J$3:$L$8,3,0)=1, VLOOKUP(G61,'GLOSARY AK PRESTASI'!$J$3:$L$8,2,0)*H61, IF(VLOOKUP(G61,'GLOSARY AK PRESTASI'!$J$3:$L$8,3,0)=2, VLOOKUP(G61,'GLOSARY AK PRESTASI'!$J$3:$L$8, 2, 0)*H61/(F61-1), VLOOKUP(G61, 'GLOSARY AK PRESTASI'!$J$3:$L$8, 2, 0)*H61/(F61-2)))), "Ubah Status Penulis"))</f>
        <v/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4" x14ac:dyDescent="0.35">
      <c r="A62" s="4">
        <v>54</v>
      </c>
      <c r="B62" s="23"/>
      <c r="C62" s="23"/>
      <c r="D62" s="24"/>
      <c r="E62" s="25"/>
      <c r="F62" s="25"/>
      <c r="G62" s="23"/>
      <c r="H62" s="12" t="str">
        <f>_xlfn.IFNA(VLOOKUP(C62,'GLOSARY AK PRESTASI'!$F$3:$G$38,2,0),"")</f>
        <v/>
      </c>
      <c r="I62" s="13" t="str">
        <f>IF(B62="", "", _xlfn.IFNA(IF(F62=2, VLOOKUP(G62, 'GLOSARY AK PRESTASI'!$J$9:$K$12, 2, 0)*H62, IF(VLOOKUP(G62, 'GLOSARY AK PRESTASI'!$J$3:$L$8,3,0)=1, VLOOKUP(G62,'GLOSARY AK PRESTASI'!$J$3:$L$8,2,0)*H62, IF(VLOOKUP(G62,'GLOSARY AK PRESTASI'!$J$3:$L$8,3,0)=2, VLOOKUP(G62,'GLOSARY AK PRESTASI'!$J$3:$L$8, 2, 0)*H62/(F62-1), VLOOKUP(G62, 'GLOSARY AK PRESTASI'!$J$3:$L$8, 2, 0)*H62/(F62-2)))), "Ubah Status Penulis"))</f>
        <v/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4" x14ac:dyDescent="0.35">
      <c r="A63" s="4">
        <v>55</v>
      </c>
      <c r="B63" s="23"/>
      <c r="C63" s="23"/>
      <c r="D63" s="24"/>
      <c r="E63" s="25"/>
      <c r="F63" s="25"/>
      <c r="G63" s="23"/>
      <c r="H63" s="12" t="str">
        <f>_xlfn.IFNA(VLOOKUP(C63,'GLOSARY AK PRESTASI'!$F$3:$G$38,2,0),"")</f>
        <v/>
      </c>
      <c r="I63" s="13" t="str">
        <f>IF(B63="", "", _xlfn.IFNA(IF(F63=2, VLOOKUP(G63, 'GLOSARY AK PRESTASI'!$J$9:$K$12, 2, 0)*H63, IF(VLOOKUP(G63, 'GLOSARY AK PRESTASI'!$J$3:$L$8,3,0)=1, VLOOKUP(G63,'GLOSARY AK PRESTASI'!$J$3:$L$8,2,0)*H63, IF(VLOOKUP(G63,'GLOSARY AK PRESTASI'!$J$3:$L$8,3,0)=2, VLOOKUP(G63,'GLOSARY AK PRESTASI'!$J$3:$L$8, 2, 0)*H63/(F63-1), VLOOKUP(G63, 'GLOSARY AK PRESTASI'!$J$3:$L$8, 2, 0)*H63/(F63-2)))), "Ubah Status Penulis"))</f>
        <v/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4" x14ac:dyDescent="0.35">
      <c r="A64" s="4">
        <v>56</v>
      </c>
      <c r="B64" s="23"/>
      <c r="C64" s="23"/>
      <c r="D64" s="24"/>
      <c r="E64" s="25"/>
      <c r="F64" s="25"/>
      <c r="G64" s="23"/>
      <c r="H64" s="12" t="str">
        <f>_xlfn.IFNA(VLOOKUP(C64,'GLOSARY AK PRESTASI'!$F$3:$G$38,2,0),"")</f>
        <v/>
      </c>
      <c r="I64" s="13" t="str">
        <f>IF(B64="", "", _xlfn.IFNA(IF(F64=2, VLOOKUP(G64, 'GLOSARY AK PRESTASI'!$J$9:$K$12, 2, 0)*H64, IF(VLOOKUP(G64, 'GLOSARY AK PRESTASI'!$J$3:$L$8,3,0)=1, VLOOKUP(G64,'GLOSARY AK PRESTASI'!$J$3:$L$8,2,0)*H64, IF(VLOOKUP(G64,'GLOSARY AK PRESTASI'!$J$3:$L$8,3,0)=2, VLOOKUP(G64,'GLOSARY AK PRESTASI'!$J$3:$L$8, 2, 0)*H64/(F64-1), VLOOKUP(G64, 'GLOSARY AK PRESTASI'!$J$3:$L$8, 2, 0)*H64/(F64-2)))), "Ubah Status Penulis"))</f>
        <v/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4" x14ac:dyDescent="0.35">
      <c r="A65" s="4">
        <v>57</v>
      </c>
      <c r="B65" s="23"/>
      <c r="C65" s="23"/>
      <c r="D65" s="24"/>
      <c r="E65" s="25"/>
      <c r="F65" s="25"/>
      <c r="G65" s="23"/>
      <c r="H65" s="12" t="str">
        <f>_xlfn.IFNA(VLOOKUP(C65,'GLOSARY AK PRESTASI'!$F$3:$G$38,2,0),"")</f>
        <v/>
      </c>
      <c r="I65" s="13" t="str">
        <f>IF(B65="", "", _xlfn.IFNA(IF(F65=2, VLOOKUP(G65, 'GLOSARY AK PRESTASI'!$J$9:$K$12, 2, 0)*H65, IF(VLOOKUP(G65, 'GLOSARY AK PRESTASI'!$J$3:$L$8,3,0)=1, VLOOKUP(G65,'GLOSARY AK PRESTASI'!$J$3:$L$8,2,0)*H65, IF(VLOOKUP(G65,'GLOSARY AK PRESTASI'!$J$3:$L$8,3,0)=2, VLOOKUP(G65,'GLOSARY AK PRESTASI'!$J$3:$L$8, 2, 0)*H65/(F65-1), VLOOKUP(G65, 'GLOSARY AK PRESTASI'!$J$3:$L$8, 2, 0)*H65/(F65-2)))), "Ubah Status Penulis"))</f>
        <v/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4" x14ac:dyDescent="0.35">
      <c r="A66" s="4">
        <v>58</v>
      </c>
      <c r="B66" s="23"/>
      <c r="C66" s="23"/>
      <c r="D66" s="24"/>
      <c r="E66" s="25"/>
      <c r="F66" s="25"/>
      <c r="G66" s="23"/>
      <c r="H66" s="12" t="str">
        <f>_xlfn.IFNA(VLOOKUP(C66,'GLOSARY AK PRESTASI'!$F$3:$G$38,2,0),"")</f>
        <v/>
      </c>
      <c r="I66" s="13" t="str">
        <f>IF(B66="", "", _xlfn.IFNA(IF(F66=2, VLOOKUP(G66, 'GLOSARY AK PRESTASI'!$J$9:$K$12, 2, 0)*H66, IF(VLOOKUP(G66, 'GLOSARY AK PRESTASI'!$J$3:$L$8,3,0)=1, VLOOKUP(G66,'GLOSARY AK PRESTASI'!$J$3:$L$8,2,0)*H66, IF(VLOOKUP(G66,'GLOSARY AK PRESTASI'!$J$3:$L$8,3,0)=2, VLOOKUP(G66,'GLOSARY AK PRESTASI'!$J$3:$L$8, 2, 0)*H66/(F66-1), VLOOKUP(G66, 'GLOSARY AK PRESTASI'!$J$3:$L$8, 2, 0)*H66/(F66-2)))), "Ubah Status Penulis"))</f>
        <v/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4" x14ac:dyDescent="0.35">
      <c r="A67" s="4">
        <v>59</v>
      </c>
      <c r="B67" s="23"/>
      <c r="C67" s="23"/>
      <c r="D67" s="24"/>
      <c r="E67" s="25"/>
      <c r="F67" s="25"/>
      <c r="G67" s="23"/>
      <c r="H67" s="12" t="str">
        <f>_xlfn.IFNA(VLOOKUP(C67,'GLOSARY AK PRESTASI'!$F$3:$G$38,2,0),"")</f>
        <v/>
      </c>
      <c r="I67" s="13" t="str">
        <f>IF(B67="", "", _xlfn.IFNA(IF(F67=2, VLOOKUP(G67, 'GLOSARY AK PRESTASI'!$J$9:$K$12, 2, 0)*H67, IF(VLOOKUP(G67, 'GLOSARY AK PRESTASI'!$J$3:$L$8,3,0)=1, VLOOKUP(G67,'GLOSARY AK PRESTASI'!$J$3:$L$8,2,0)*H67, IF(VLOOKUP(G67,'GLOSARY AK PRESTASI'!$J$3:$L$8,3,0)=2, VLOOKUP(G67,'GLOSARY AK PRESTASI'!$J$3:$L$8, 2, 0)*H67/(F67-1), VLOOKUP(G67, 'GLOSARY AK PRESTASI'!$J$3:$L$8, 2, 0)*H67/(F67-2)))), "Ubah Status Penulis"))</f>
        <v/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4" x14ac:dyDescent="0.35">
      <c r="A68" s="4">
        <v>60</v>
      </c>
      <c r="B68" s="23"/>
      <c r="C68" s="23"/>
      <c r="D68" s="24"/>
      <c r="E68" s="25"/>
      <c r="F68" s="25"/>
      <c r="G68" s="23"/>
      <c r="H68" s="12" t="str">
        <f>_xlfn.IFNA(VLOOKUP(C68,'GLOSARY AK PRESTASI'!$F$3:$G$38,2,0),"")</f>
        <v/>
      </c>
      <c r="I68" s="13" t="str">
        <f>IF(B68="", "", _xlfn.IFNA(IF(F68=2, VLOOKUP(G68, 'GLOSARY AK PRESTASI'!$J$9:$K$12, 2, 0)*H68, IF(VLOOKUP(G68, 'GLOSARY AK PRESTASI'!$J$3:$L$8,3,0)=1, VLOOKUP(G68,'GLOSARY AK PRESTASI'!$J$3:$L$8,2,0)*H68, IF(VLOOKUP(G68,'GLOSARY AK PRESTASI'!$J$3:$L$8,3,0)=2, VLOOKUP(G68,'GLOSARY AK PRESTASI'!$J$3:$L$8, 2, 0)*H68/(F68-1), VLOOKUP(G68, 'GLOSARY AK PRESTASI'!$J$3:$L$8, 2, 0)*H68/(F68-2)))), "Ubah Status Penulis"))</f>
        <v/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4" x14ac:dyDescent="0.35">
      <c r="A69" s="4">
        <v>61</v>
      </c>
      <c r="B69" s="23"/>
      <c r="C69" s="23"/>
      <c r="D69" s="24"/>
      <c r="E69" s="25"/>
      <c r="F69" s="25"/>
      <c r="G69" s="23"/>
      <c r="H69" s="12" t="str">
        <f>_xlfn.IFNA(VLOOKUP(C69,'GLOSARY AK PRESTASI'!$F$3:$G$38,2,0),"")</f>
        <v/>
      </c>
      <c r="I69" s="13" t="str">
        <f>IF(B69="", "", _xlfn.IFNA(IF(F69=2, VLOOKUP(G69, 'GLOSARY AK PRESTASI'!$J$9:$K$12, 2, 0)*H69, IF(VLOOKUP(G69, 'GLOSARY AK PRESTASI'!$J$3:$L$8,3,0)=1, VLOOKUP(G69,'GLOSARY AK PRESTASI'!$J$3:$L$8,2,0)*H69, IF(VLOOKUP(G69,'GLOSARY AK PRESTASI'!$J$3:$L$8,3,0)=2, VLOOKUP(G69,'GLOSARY AK PRESTASI'!$J$3:$L$8, 2, 0)*H69/(F69-1), VLOOKUP(G69, 'GLOSARY AK PRESTASI'!$J$3:$L$8, 2, 0)*H69/(F69-2)))), "Ubah Status Penulis"))</f>
        <v/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4" x14ac:dyDescent="0.35">
      <c r="A70" s="4">
        <v>62</v>
      </c>
      <c r="B70" s="23"/>
      <c r="C70" s="23"/>
      <c r="D70" s="24"/>
      <c r="E70" s="25"/>
      <c r="F70" s="25"/>
      <c r="G70" s="23"/>
      <c r="H70" s="12" t="str">
        <f>_xlfn.IFNA(VLOOKUP(C70,'GLOSARY AK PRESTASI'!$F$3:$G$38,2,0),"")</f>
        <v/>
      </c>
      <c r="I70" s="13" t="str">
        <f>IF(B70="", "", _xlfn.IFNA(IF(F70=2, VLOOKUP(G70, 'GLOSARY AK PRESTASI'!$J$9:$K$12, 2, 0)*H70, IF(VLOOKUP(G70, 'GLOSARY AK PRESTASI'!$J$3:$L$8,3,0)=1, VLOOKUP(G70,'GLOSARY AK PRESTASI'!$J$3:$L$8,2,0)*H70, IF(VLOOKUP(G70,'GLOSARY AK PRESTASI'!$J$3:$L$8,3,0)=2, VLOOKUP(G70,'GLOSARY AK PRESTASI'!$J$3:$L$8, 2, 0)*H70/(F70-1), VLOOKUP(G70, 'GLOSARY AK PRESTASI'!$J$3:$L$8, 2, 0)*H70/(F70-2)))), "Ubah Status Penulis"))</f>
        <v/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4" x14ac:dyDescent="0.35">
      <c r="A71" s="4">
        <v>63</v>
      </c>
      <c r="B71" s="23"/>
      <c r="C71" s="23"/>
      <c r="D71" s="24"/>
      <c r="E71" s="25"/>
      <c r="F71" s="25"/>
      <c r="G71" s="23"/>
      <c r="H71" s="12" t="str">
        <f>_xlfn.IFNA(VLOOKUP(C71,'GLOSARY AK PRESTASI'!$F$3:$G$38,2,0),"")</f>
        <v/>
      </c>
      <c r="I71" s="13" t="str">
        <f>IF(B71="", "", _xlfn.IFNA(IF(F71=2, VLOOKUP(G71, 'GLOSARY AK PRESTASI'!$J$9:$K$12, 2, 0)*H71, IF(VLOOKUP(G71, 'GLOSARY AK PRESTASI'!$J$3:$L$8,3,0)=1, VLOOKUP(G71,'GLOSARY AK PRESTASI'!$J$3:$L$8,2,0)*H71, IF(VLOOKUP(G71,'GLOSARY AK PRESTASI'!$J$3:$L$8,3,0)=2, VLOOKUP(G71,'GLOSARY AK PRESTASI'!$J$3:$L$8, 2, 0)*H71/(F71-1), VLOOKUP(G71, 'GLOSARY AK PRESTASI'!$J$3:$L$8, 2, 0)*H71/(F71-2)))), "Ubah Status Penulis"))</f>
        <v/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4" x14ac:dyDescent="0.35">
      <c r="A72" s="4">
        <v>64</v>
      </c>
      <c r="B72" s="23"/>
      <c r="C72" s="23"/>
      <c r="D72" s="24"/>
      <c r="E72" s="25"/>
      <c r="F72" s="25"/>
      <c r="G72" s="23"/>
      <c r="H72" s="12" t="str">
        <f>_xlfn.IFNA(VLOOKUP(C72,'GLOSARY AK PRESTASI'!$F$3:$G$38,2,0),"")</f>
        <v/>
      </c>
      <c r="I72" s="13" t="str">
        <f>IF(B72="", "", _xlfn.IFNA(IF(F72=2, VLOOKUP(G72, 'GLOSARY AK PRESTASI'!$J$9:$K$12, 2, 0)*H72, IF(VLOOKUP(G72, 'GLOSARY AK PRESTASI'!$J$3:$L$8,3,0)=1, VLOOKUP(G72,'GLOSARY AK PRESTASI'!$J$3:$L$8,2,0)*H72, IF(VLOOKUP(G72,'GLOSARY AK PRESTASI'!$J$3:$L$8,3,0)=2, VLOOKUP(G72,'GLOSARY AK PRESTASI'!$J$3:$L$8, 2, 0)*H72/(F72-1), VLOOKUP(G72, 'GLOSARY AK PRESTASI'!$J$3:$L$8, 2, 0)*H72/(F72-2)))), "Ubah Status Penulis"))</f>
        <v/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4" x14ac:dyDescent="0.35">
      <c r="A73" s="4">
        <v>65</v>
      </c>
      <c r="B73" s="23"/>
      <c r="C73" s="23"/>
      <c r="D73" s="24"/>
      <c r="E73" s="25"/>
      <c r="F73" s="25"/>
      <c r="G73" s="23"/>
      <c r="H73" s="12" t="str">
        <f>_xlfn.IFNA(VLOOKUP(C73,'GLOSARY AK PRESTASI'!$F$3:$G$38,2,0),"")</f>
        <v/>
      </c>
      <c r="I73" s="13" t="str">
        <f>IF(B73="", "", _xlfn.IFNA(IF(F73=2, VLOOKUP(G73, 'GLOSARY AK PRESTASI'!$J$9:$K$12, 2, 0)*H73, IF(VLOOKUP(G73, 'GLOSARY AK PRESTASI'!$J$3:$L$8,3,0)=1, VLOOKUP(G73,'GLOSARY AK PRESTASI'!$J$3:$L$8,2,0)*H73, IF(VLOOKUP(G73,'GLOSARY AK PRESTASI'!$J$3:$L$8,3,0)=2, VLOOKUP(G73,'GLOSARY AK PRESTASI'!$J$3:$L$8, 2, 0)*H73/(F73-1), VLOOKUP(G73, 'GLOSARY AK PRESTASI'!$J$3:$L$8, 2, 0)*H73/(F73-2)))), "Ubah Status Penulis"))</f>
        <v/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4" x14ac:dyDescent="0.35">
      <c r="A74" s="4">
        <v>66</v>
      </c>
      <c r="B74" s="23"/>
      <c r="C74" s="23"/>
      <c r="D74" s="24"/>
      <c r="E74" s="25"/>
      <c r="F74" s="25"/>
      <c r="G74" s="23"/>
      <c r="H74" s="12" t="str">
        <f>_xlfn.IFNA(VLOOKUP(C74,'GLOSARY AK PRESTASI'!$F$3:$G$38,2,0),"")</f>
        <v/>
      </c>
      <c r="I74" s="13" t="str">
        <f>IF(B74="", "", _xlfn.IFNA(IF(F74=2, VLOOKUP(G74, 'GLOSARY AK PRESTASI'!$J$9:$K$12, 2, 0)*H74, IF(VLOOKUP(G74, 'GLOSARY AK PRESTASI'!$J$3:$L$8,3,0)=1, VLOOKUP(G74,'GLOSARY AK PRESTASI'!$J$3:$L$8,2,0)*H74, IF(VLOOKUP(G74,'GLOSARY AK PRESTASI'!$J$3:$L$8,3,0)=2, VLOOKUP(G74,'GLOSARY AK PRESTASI'!$J$3:$L$8, 2, 0)*H74/(F74-1), VLOOKUP(G74, 'GLOSARY AK PRESTASI'!$J$3:$L$8, 2, 0)*H74/(F74-2)))), "Ubah Status Penulis"))</f>
        <v/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4" x14ac:dyDescent="0.35">
      <c r="A75" s="4">
        <v>67</v>
      </c>
      <c r="B75" s="23"/>
      <c r="C75" s="23"/>
      <c r="D75" s="24"/>
      <c r="E75" s="25"/>
      <c r="F75" s="25"/>
      <c r="G75" s="23"/>
      <c r="H75" s="12" t="str">
        <f>_xlfn.IFNA(VLOOKUP(C75,'GLOSARY AK PRESTASI'!$F$3:$G$38,2,0),"")</f>
        <v/>
      </c>
      <c r="I75" s="13" t="str">
        <f>IF(B75="", "", _xlfn.IFNA(IF(F75=2, VLOOKUP(G75, 'GLOSARY AK PRESTASI'!$J$9:$K$12, 2, 0)*H75, IF(VLOOKUP(G75, 'GLOSARY AK PRESTASI'!$J$3:$L$8,3,0)=1, VLOOKUP(G75,'GLOSARY AK PRESTASI'!$J$3:$L$8,2,0)*H75, IF(VLOOKUP(G75,'GLOSARY AK PRESTASI'!$J$3:$L$8,3,0)=2, VLOOKUP(G75,'GLOSARY AK PRESTASI'!$J$3:$L$8, 2, 0)*H75/(F75-1), VLOOKUP(G75, 'GLOSARY AK PRESTASI'!$J$3:$L$8, 2, 0)*H75/(F75-2)))), "Ubah Status Penulis"))</f>
        <v/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4" x14ac:dyDescent="0.35">
      <c r="A76" s="4">
        <v>68</v>
      </c>
      <c r="B76" s="23"/>
      <c r="C76" s="23"/>
      <c r="D76" s="24"/>
      <c r="E76" s="25"/>
      <c r="F76" s="25"/>
      <c r="G76" s="23"/>
      <c r="H76" s="12" t="str">
        <f>_xlfn.IFNA(VLOOKUP(C76,'GLOSARY AK PRESTASI'!$F$3:$G$38,2,0),"")</f>
        <v/>
      </c>
      <c r="I76" s="13" t="str">
        <f>IF(B76="", "", _xlfn.IFNA(IF(F76=2, VLOOKUP(G76, 'GLOSARY AK PRESTASI'!$J$9:$K$12, 2, 0)*H76, IF(VLOOKUP(G76, 'GLOSARY AK PRESTASI'!$J$3:$L$8,3,0)=1, VLOOKUP(G76,'GLOSARY AK PRESTASI'!$J$3:$L$8,2,0)*H76, IF(VLOOKUP(G76,'GLOSARY AK PRESTASI'!$J$3:$L$8,3,0)=2, VLOOKUP(G76,'GLOSARY AK PRESTASI'!$J$3:$L$8, 2, 0)*H76/(F76-1), VLOOKUP(G76, 'GLOSARY AK PRESTASI'!$J$3:$L$8, 2, 0)*H76/(F76-2)))), "Ubah Status Penulis"))</f>
        <v/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4" x14ac:dyDescent="0.35">
      <c r="A77" s="4">
        <v>69</v>
      </c>
      <c r="B77" s="23"/>
      <c r="C77" s="23"/>
      <c r="D77" s="24"/>
      <c r="E77" s="25"/>
      <c r="F77" s="25"/>
      <c r="G77" s="23"/>
      <c r="H77" s="12" t="str">
        <f>_xlfn.IFNA(VLOOKUP(C77,'GLOSARY AK PRESTASI'!$F$3:$G$38,2,0),"")</f>
        <v/>
      </c>
      <c r="I77" s="13" t="str">
        <f>IF(B77="", "", _xlfn.IFNA(IF(F77=2, VLOOKUP(G77, 'GLOSARY AK PRESTASI'!$J$9:$K$12, 2, 0)*H77, IF(VLOOKUP(G77, 'GLOSARY AK PRESTASI'!$J$3:$L$8,3,0)=1, VLOOKUP(G77,'GLOSARY AK PRESTASI'!$J$3:$L$8,2,0)*H77, IF(VLOOKUP(G77,'GLOSARY AK PRESTASI'!$J$3:$L$8,3,0)=2, VLOOKUP(G77,'GLOSARY AK PRESTASI'!$J$3:$L$8, 2, 0)*H77/(F77-1), VLOOKUP(G77, 'GLOSARY AK PRESTASI'!$J$3:$L$8, 2, 0)*H77/(F77-2)))), "Ubah Status Penulis"))</f>
        <v/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4" x14ac:dyDescent="0.35">
      <c r="A78" s="4">
        <v>70</v>
      </c>
      <c r="B78" s="23"/>
      <c r="C78" s="23"/>
      <c r="D78" s="24"/>
      <c r="E78" s="25"/>
      <c r="F78" s="25"/>
      <c r="G78" s="23"/>
      <c r="H78" s="12" t="str">
        <f>_xlfn.IFNA(VLOOKUP(C78,'GLOSARY AK PRESTASI'!$F$3:$G$38,2,0),"")</f>
        <v/>
      </c>
      <c r="I78" s="13" t="str">
        <f>IF(B78="", "", _xlfn.IFNA(IF(F78=2, VLOOKUP(G78, 'GLOSARY AK PRESTASI'!$J$9:$K$12, 2, 0)*H78, IF(VLOOKUP(G78, 'GLOSARY AK PRESTASI'!$J$3:$L$8,3,0)=1, VLOOKUP(G78,'GLOSARY AK PRESTASI'!$J$3:$L$8,2,0)*H78, IF(VLOOKUP(G78,'GLOSARY AK PRESTASI'!$J$3:$L$8,3,0)=2, VLOOKUP(G78,'GLOSARY AK PRESTASI'!$J$3:$L$8, 2, 0)*H78/(F78-1), VLOOKUP(G78, 'GLOSARY AK PRESTASI'!$J$3:$L$8, 2, 0)*H78/(F78-2)))), "Ubah Status Penulis"))</f>
        <v/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4" x14ac:dyDescent="0.35">
      <c r="A79" s="4">
        <v>71</v>
      </c>
      <c r="B79" s="23"/>
      <c r="C79" s="23"/>
      <c r="D79" s="24"/>
      <c r="E79" s="25"/>
      <c r="F79" s="25"/>
      <c r="G79" s="23"/>
      <c r="H79" s="12" t="str">
        <f>_xlfn.IFNA(VLOOKUP(C79,'GLOSARY AK PRESTASI'!$F$3:$G$38,2,0),"")</f>
        <v/>
      </c>
      <c r="I79" s="13" t="str">
        <f>IF(B79="", "", _xlfn.IFNA(IF(F79=2, VLOOKUP(G79, 'GLOSARY AK PRESTASI'!$J$9:$K$12, 2, 0)*H79, IF(VLOOKUP(G79, 'GLOSARY AK PRESTASI'!$J$3:$L$8,3,0)=1, VLOOKUP(G79,'GLOSARY AK PRESTASI'!$J$3:$L$8,2,0)*H79, IF(VLOOKUP(G79,'GLOSARY AK PRESTASI'!$J$3:$L$8,3,0)=2, VLOOKUP(G79,'GLOSARY AK PRESTASI'!$J$3:$L$8, 2, 0)*H79/(F79-1), VLOOKUP(G79, 'GLOSARY AK PRESTASI'!$J$3:$L$8, 2, 0)*H79/(F79-2)))), "Ubah Status Penulis"))</f>
        <v/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4" x14ac:dyDescent="0.35">
      <c r="A80" s="4">
        <v>72</v>
      </c>
      <c r="B80" s="23"/>
      <c r="C80" s="23"/>
      <c r="D80" s="24"/>
      <c r="E80" s="25"/>
      <c r="F80" s="25"/>
      <c r="G80" s="23"/>
      <c r="H80" s="12" t="str">
        <f>_xlfn.IFNA(VLOOKUP(C80,'GLOSARY AK PRESTASI'!$F$3:$G$38,2,0),"")</f>
        <v/>
      </c>
      <c r="I80" s="13" t="str">
        <f>IF(B80="", "", _xlfn.IFNA(IF(F80=2, VLOOKUP(G80, 'GLOSARY AK PRESTASI'!$J$9:$K$12, 2, 0)*H80, IF(VLOOKUP(G80, 'GLOSARY AK PRESTASI'!$J$3:$L$8,3,0)=1, VLOOKUP(G80,'GLOSARY AK PRESTASI'!$J$3:$L$8,2,0)*H80, IF(VLOOKUP(G80,'GLOSARY AK PRESTASI'!$J$3:$L$8,3,0)=2, VLOOKUP(G80,'GLOSARY AK PRESTASI'!$J$3:$L$8, 2, 0)*H80/(F80-1), VLOOKUP(G80, 'GLOSARY AK PRESTASI'!$J$3:$L$8, 2, 0)*H80/(F80-2)))), "Ubah Status Penulis"))</f>
        <v/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4" x14ac:dyDescent="0.35">
      <c r="A81" s="4">
        <v>73</v>
      </c>
      <c r="B81" s="23"/>
      <c r="C81" s="23"/>
      <c r="D81" s="24"/>
      <c r="E81" s="25"/>
      <c r="F81" s="25"/>
      <c r="G81" s="23"/>
      <c r="H81" s="12" t="str">
        <f>_xlfn.IFNA(VLOOKUP(C81,'GLOSARY AK PRESTASI'!$F$3:$G$38,2,0),"")</f>
        <v/>
      </c>
      <c r="I81" s="13" t="str">
        <f>IF(B81="", "", _xlfn.IFNA(IF(F81=2, VLOOKUP(G81, 'GLOSARY AK PRESTASI'!$J$9:$K$12, 2, 0)*H81, IF(VLOOKUP(G81, 'GLOSARY AK PRESTASI'!$J$3:$L$8,3,0)=1, VLOOKUP(G81,'GLOSARY AK PRESTASI'!$J$3:$L$8,2,0)*H81, IF(VLOOKUP(G81,'GLOSARY AK PRESTASI'!$J$3:$L$8,3,0)=2, VLOOKUP(G81,'GLOSARY AK PRESTASI'!$J$3:$L$8, 2, 0)*H81/(F81-1), VLOOKUP(G81, 'GLOSARY AK PRESTASI'!$J$3:$L$8, 2, 0)*H81/(F81-2)))), "Ubah Status Penulis"))</f>
        <v/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4" x14ac:dyDescent="0.35">
      <c r="A82" s="4">
        <v>74</v>
      </c>
      <c r="B82" s="23"/>
      <c r="C82" s="23"/>
      <c r="D82" s="24"/>
      <c r="E82" s="25"/>
      <c r="F82" s="25"/>
      <c r="G82" s="23"/>
      <c r="H82" s="12" t="str">
        <f>_xlfn.IFNA(VLOOKUP(C82,'GLOSARY AK PRESTASI'!$F$3:$G$38,2,0),"")</f>
        <v/>
      </c>
      <c r="I82" s="13" t="str">
        <f>IF(B82="", "", _xlfn.IFNA(IF(F82=2, VLOOKUP(G82, 'GLOSARY AK PRESTASI'!$J$9:$K$12, 2, 0)*H82, IF(VLOOKUP(G82, 'GLOSARY AK PRESTASI'!$J$3:$L$8,3,0)=1, VLOOKUP(G82,'GLOSARY AK PRESTASI'!$J$3:$L$8,2,0)*H82, IF(VLOOKUP(G82,'GLOSARY AK PRESTASI'!$J$3:$L$8,3,0)=2, VLOOKUP(G82,'GLOSARY AK PRESTASI'!$J$3:$L$8, 2, 0)*H82/(F82-1), VLOOKUP(G82, 'GLOSARY AK PRESTASI'!$J$3:$L$8, 2, 0)*H82/(F82-2)))), "Ubah Status Penulis"))</f>
        <v/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4" x14ac:dyDescent="0.35">
      <c r="A83" s="4">
        <v>75</v>
      </c>
      <c r="B83" s="23"/>
      <c r="C83" s="23"/>
      <c r="D83" s="24"/>
      <c r="E83" s="25"/>
      <c r="F83" s="25"/>
      <c r="G83" s="23"/>
      <c r="H83" s="12" t="str">
        <f>_xlfn.IFNA(VLOOKUP(C83,'GLOSARY AK PRESTASI'!$F$3:$G$38,2,0),"")</f>
        <v/>
      </c>
      <c r="I83" s="13" t="str">
        <f>IF(B83="", "", _xlfn.IFNA(IF(F83=2, VLOOKUP(G83, 'GLOSARY AK PRESTASI'!$J$9:$K$12, 2, 0)*H83, IF(VLOOKUP(G83, 'GLOSARY AK PRESTASI'!$J$3:$L$8,3,0)=1, VLOOKUP(G83,'GLOSARY AK PRESTASI'!$J$3:$L$8,2,0)*H83, IF(VLOOKUP(G83,'GLOSARY AK PRESTASI'!$J$3:$L$8,3,0)=2, VLOOKUP(G83,'GLOSARY AK PRESTASI'!$J$3:$L$8, 2, 0)*H83/(F83-1), VLOOKUP(G83, 'GLOSARY AK PRESTASI'!$J$3:$L$8, 2, 0)*H83/(F83-2)))), "Ubah Status Penulis"))</f>
        <v/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4" x14ac:dyDescent="0.35">
      <c r="A84" s="4">
        <v>76</v>
      </c>
      <c r="B84" s="23"/>
      <c r="C84" s="23"/>
      <c r="D84" s="24"/>
      <c r="E84" s="25"/>
      <c r="F84" s="25"/>
      <c r="G84" s="23"/>
      <c r="H84" s="12" t="str">
        <f>_xlfn.IFNA(VLOOKUP(C84,'GLOSARY AK PRESTASI'!$F$3:$G$38,2,0),"")</f>
        <v/>
      </c>
      <c r="I84" s="13" t="str">
        <f>IF(B84="", "", _xlfn.IFNA(IF(F84=2, VLOOKUP(G84, 'GLOSARY AK PRESTASI'!$J$9:$K$12, 2, 0)*H84, IF(VLOOKUP(G84, 'GLOSARY AK PRESTASI'!$J$3:$L$8,3,0)=1, VLOOKUP(G84,'GLOSARY AK PRESTASI'!$J$3:$L$8,2,0)*H84, IF(VLOOKUP(G84,'GLOSARY AK PRESTASI'!$J$3:$L$8,3,0)=2, VLOOKUP(G84,'GLOSARY AK PRESTASI'!$J$3:$L$8, 2, 0)*H84/(F84-1), VLOOKUP(G84, 'GLOSARY AK PRESTASI'!$J$3:$L$8, 2, 0)*H84/(F84-2)))), "Ubah Status Penulis"))</f>
        <v/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4" x14ac:dyDescent="0.35">
      <c r="A85" s="4">
        <v>77</v>
      </c>
      <c r="B85" s="23"/>
      <c r="C85" s="23"/>
      <c r="D85" s="24"/>
      <c r="E85" s="25"/>
      <c r="F85" s="25"/>
      <c r="G85" s="23"/>
      <c r="H85" s="12" t="str">
        <f>_xlfn.IFNA(VLOOKUP(C85,'GLOSARY AK PRESTASI'!$F$3:$G$38,2,0),"")</f>
        <v/>
      </c>
      <c r="I85" s="13" t="str">
        <f>IF(B85="", "", _xlfn.IFNA(IF(F85=2, VLOOKUP(G85, 'GLOSARY AK PRESTASI'!$J$9:$K$12, 2, 0)*H85, IF(VLOOKUP(G85, 'GLOSARY AK PRESTASI'!$J$3:$L$8,3,0)=1, VLOOKUP(G85,'GLOSARY AK PRESTASI'!$J$3:$L$8,2,0)*H85, IF(VLOOKUP(G85,'GLOSARY AK PRESTASI'!$J$3:$L$8,3,0)=2, VLOOKUP(G85,'GLOSARY AK PRESTASI'!$J$3:$L$8, 2, 0)*H85/(F85-1), VLOOKUP(G85, 'GLOSARY AK PRESTASI'!$J$3:$L$8, 2, 0)*H85/(F85-2)))), "Ubah Status Penulis"))</f>
        <v/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4" x14ac:dyDescent="0.35">
      <c r="A86" s="4">
        <v>78</v>
      </c>
      <c r="B86" s="23"/>
      <c r="C86" s="23"/>
      <c r="D86" s="24"/>
      <c r="E86" s="25"/>
      <c r="F86" s="25"/>
      <c r="G86" s="23"/>
      <c r="H86" s="12" t="str">
        <f>_xlfn.IFNA(VLOOKUP(C86,'GLOSARY AK PRESTASI'!$F$3:$G$38,2,0),"")</f>
        <v/>
      </c>
      <c r="I86" s="13" t="str">
        <f>IF(B86="", "", _xlfn.IFNA(IF(F86=2, VLOOKUP(G86, 'GLOSARY AK PRESTASI'!$J$9:$K$12, 2, 0)*H86, IF(VLOOKUP(G86, 'GLOSARY AK PRESTASI'!$J$3:$L$8,3,0)=1, VLOOKUP(G86,'GLOSARY AK PRESTASI'!$J$3:$L$8,2,0)*H86, IF(VLOOKUP(G86,'GLOSARY AK PRESTASI'!$J$3:$L$8,3,0)=2, VLOOKUP(G86,'GLOSARY AK PRESTASI'!$J$3:$L$8, 2, 0)*H86/(F86-1), VLOOKUP(G86, 'GLOSARY AK PRESTASI'!$J$3:$L$8, 2, 0)*H86/(F86-2)))), "Ubah Status Penulis"))</f>
        <v/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4" x14ac:dyDescent="0.35">
      <c r="A87" s="4">
        <v>79</v>
      </c>
      <c r="B87" s="23"/>
      <c r="C87" s="23"/>
      <c r="D87" s="24"/>
      <c r="E87" s="25"/>
      <c r="F87" s="25"/>
      <c r="G87" s="23"/>
      <c r="H87" s="12" t="str">
        <f>_xlfn.IFNA(VLOOKUP(C87,'GLOSARY AK PRESTASI'!$F$3:$G$38,2,0),"")</f>
        <v/>
      </c>
      <c r="I87" s="13" t="str">
        <f>IF(B87="", "", _xlfn.IFNA(IF(F87=2, VLOOKUP(G87, 'GLOSARY AK PRESTASI'!$J$9:$K$12, 2, 0)*H87, IF(VLOOKUP(G87, 'GLOSARY AK PRESTASI'!$J$3:$L$8,3,0)=1, VLOOKUP(G87,'GLOSARY AK PRESTASI'!$J$3:$L$8,2,0)*H87, IF(VLOOKUP(G87,'GLOSARY AK PRESTASI'!$J$3:$L$8,3,0)=2, VLOOKUP(G87,'GLOSARY AK PRESTASI'!$J$3:$L$8, 2, 0)*H87/(F87-1), VLOOKUP(G87, 'GLOSARY AK PRESTASI'!$J$3:$L$8, 2, 0)*H87/(F87-2)))), "Ubah Status Penulis"))</f>
        <v/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4" x14ac:dyDescent="0.35">
      <c r="A88" s="4">
        <v>80</v>
      </c>
      <c r="B88" s="23"/>
      <c r="C88" s="23"/>
      <c r="D88" s="24"/>
      <c r="E88" s="25"/>
      <c r="F88" s="25"/>
      <c r="G88" s="23"/>
      <c r="H88" s="12" t="str">
        <f>_xlfn.IFNA(VLOOKUP(C88,'GLOSARY AK PRESTASI'!$F$3:$G$38,2,0),"")</f>
        <v/>
      </c>
      <c r="I88" s="13" t="str">
        <f>IF(B88="", "", _xlfn.IFNA(IF(F88=2, VLOOKUP(G88, 'GLOSARY AK PRESTASI'!$J$9:$K$12, 2, 0)*H88, IF(VLOOKUP(G88, 'GLOSARY AK PRESTASI'!$J$3:$L$8,3,0)=1, VLOOKUP(G88,'GLOSARY AK PRESTASI'!$J$3:$L$8,2,0)*H88, IF(VLOOKUP(G88,'GLOSARY AK PRESTASI'!$J$3:$L$8,3,0)=2, VLOOKUP(G88,'GLOSARY AK PRESTASI'!$J$3:$L$8, 2, 0)*H88/(F88-1), VLOOKUP(G88, 'GLOSARY AK PRESTASI'!$J$3:$L$8, 2, 0)*H88/(F88-2)))), "Ubah Status Penulis"))</f>
        <v/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4" x14ac:dyDescent="0.35">
      <c r="A89" s="4">
        <v>81</v>
      </c>
      <c r="B89" s="23"/>
      <c r="C89" s="23"/>
      <c r="D89" s="24"/>
      <c r="E89" s="25"/>
      <c r="F89" s="25"/>
      <c r="G89" s="23"/>
      <c r="H89" s="12" t="str">
        <f>_xlfn.IFNA(VLOOKUP(C89,'GLOSARY AK PRESTASI'!$F$3:$G$38,2,0),"")</f>
        <v/>
      </c>
      <c r="I89" s="13" t="str">
        <f>IF(B89="", "", _xlfn.IFNA(IF(F89=2, VLOOKUP(G89, 'GLOSARY AK PRESTASI'!$J$9:$K$12, 2, 0)*H89, IF(VLOOKUP(G89, 'GLOSARY AK PRESTASI'!$J$3:$L$8,3,0)=1, VLOOKUP(G89,'GLOSARY AK PRESTASI'!$J$3:$L$8,2,0)*H89, IF(VLOOKUP(G89,'GLOSARY AK PRESTASI'!$J$3:$L$8,3,0)=2, VLOOKUP(G89,'GLOSARY AK PRESTASI'!$J$3:$L$8, 2, 0)*H89/(F89-1), VLOOKUP(G89, 'GLOSARY AK PRESTASI'!$J$3:$L$8, 2, 0)*H89/(F89-2)))), "Ubah Status Penulis"))</f>
        <v/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4" x14ac:dyDescent="0.35">
      <c r="A90" s="4">
        <v>82</v>
      </c>
      <c r="B90" s="23"/>
      <c r="C90" s="23"/>
      <c r="D90" s="24"/>
      <c r="E90" s="25"/>
      <c r="F90" s="25"/>
      <c r="G90" s="23"/>
      <c r="H90" s="12" t="str">
        <f>_xlfn.IFNA(VLOOKUP(C90,'GLOSARY AK PRESTASI'!$F$3:$G$38,2,0),"")</f>
        <v/>
      </c>
      <c r="I90" s="13" t="str">
        <f>IF(B90="", "", _xlfn.IFNA(IF(F90=2, VLOOKUP(G90, 'GLOSARY AK PRESTASI'!$J$9:$K$12, 2, 0)*H90, IF(VLOOKUP(G90, 'GLOSARY AK PRESTASI'!$J$3:$L$8,3,0)=1, VLOOKUP(G90,'GLOSARY AK PRESTASI'!$J$3:$L$8,2,0)*H90, IF(VLOOKUP(G90,'GLOSARY AK PRESTASI'!$J$3:$L$8,3,0)=2, VLOOKUP(G90,'GLOSARY AK PRESTASI'!$J$3:$L$8, 2, 0)*H90/(F90-1), VLOOKUP(G90, 'GLOSARY AK PRESTASI'!$J$3:$L$8, 2, 0)*H90/(F90-2)))), "Ubah Status Penulis"))</f>
        <v/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4" x14ac:dyDescent="0.35">
      <c r="A91" s="4">
        <v>83</v>
      </c>
      <c r="B91" s="23"/>
      <c r="C91" s="23"/>
      <c r="D91" s="24"/>
      <c r="E91" s="25"/>
      <c r="F91" s="25"/>
      <c r="G91" s="23"/>
      <c r="H91" s="12" t="str">
        <f>_xlfn.IFNA(VLOOKUP(C91,'GLOSARY AK PRESTASI'!$F$3:$G$38,2,0),"")</f>
        <v/>
      </c>
      <c r="I91" s="13" t="str">
        <f>IF(B91="", "", _xlfn.IFNA(IF(F91=2, VLOOKUP(G91, 'GLOSARY AK PRESTASI'!$J$9:$K$12, 2, 0)*H91, IF(VLOOKUP(G91, 'GLOSARY AK PRESTASI'!$J$3:$L$8,3,0)=1, VLOOKUP(G91,'GLOSARY AK PRESTASI'!$J$3:$L$8,2,0)*H91, IF(VLOOKUP(G91,'GLOSARY AK PRESTASI'!$J$3:$L$8,3,0)=2, VLOOKUP(G91,'GLOSARY AK PRESTASI'!$J$3:$L$8, 2, 0)*H91/(F91-1), VLOOKUP(G91, 'GLOSARY AK PRESTASI'!$J$3:$L$8, 2, 0)*H91/(F91-2)))), "Ubah Status Penulis"))</f>
        <v/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4" x14ac:dyDescent="0.35">
      <c r="A92" s="4">
        <v>84</v>
      </c>
      <c r="B92" s="23"/>
      <c r="C92" s="23"/>
      <c r="D92" s="24"/>
      <c r="E92" s="25"/>
      <c r="F92" s="25"/>
      <c r="G92" s="23"/>
      <c r="H92" s="12" t="str">
        <f>_xlfn.IFNA(VLOOKUP(C92,'GLOSARY AK PRESTASI'!$F$3:$G$38,2,0),"")</f>
        <v/>
      </c>
      <c r="I92" s="13" t="str">
        <f>IF(B92="", "", _xlfn.IFNA(IF(F92=2, VLOOKUP(G92, 'GLOSARY AK PRESTASI'!$J$9:$K$12, 2, 0)*H92, IF(VLOOKUP(G92, 'GLOSARY AK PRESTASI'!$J$3:$L$8,3,0)=1, VLOOKUP(G92,'GLOSARY AK PRESTASI'!$J$3:$L$8,2,0)*H92, IF(VLOOKUP(G92,'GLOSARY AK PRESTASI'!$J$3:$L$8,3,0)=2, VLOOKUP(G92,'GLOSARY AK PRESTASI'!$J$3:$L$8, 2, 0)*H92/(F92-1), VLOOKUP(G92, 'GLOSARY AK PRESTASI'!$J$3:$L$8, 2, 0)*H92/(F92-2)))), "Ubah Status Penulis"))</f>
        <v/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4" x14ac:dyDescent="0.35">
      <c r="A93" s="4">
        <v>85</v>
      </c>
      <c r="B93" s="23"/>
      <c r="C93" s="23"/>
      <c r="D93" s="24"/>
      <c r="E93" s="25"/>
      <c r="F93" s="25"/>
      <c r="G93" s="23"/>
      <c r="H93" s="12" t="str">
        <f>_xlfn.IFNA(VLOOKUP(C93,'GLOSARY AK PRESTASI'!$F$3:$G$38,2,0),"")</f>
        <v/>
      </c>
      <c r="I93" s="13" t="str">
        <f>IF(B93="", "", _xlfn.IFNA(IF(F93=2, VLOOKUP(G93, 'GLOSARY AK PRESTASI'!$J$9:$K$12, 2, 0)*H93, IF(VLOOKUP(G93, 'GLOSARY AK PRESTASI'!$J$3:$L$8,3,0)=1, VLOOKUP(G93,'GLOSARY AK PRESTASI'!$J$3:$L$8,2,0)*H93, IF(VLOOKUP(G93,'GLOSARY AK PRESTASI'!$J$3:$L$8,3,0)=2, VLOOKUP(G93,'GLOSARY AK PRESTASI'!$J$3:$L$8, 2, 0)*H93/(F93-1), VLOOKUP(G93, 'GLOSARY AK PRESTASI'!$J$3:$L$8, 2, 0)*H93/(F93-2)))), "Ubah Status Penulis"))</f>
        <v/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4" x14ac:dyDescent="0.35">
      <c r="A94" s="4">
        <v>86</v>
      </c>
      <c r="B94" s="23"/>
      <c r="C94" s="23"/>
      <c r="D94" s="24"/>
      <c r="E94" s="25"/>
      <c r="F94" s="25"/>
      <c r="G94" s="23"/>
      <c r="H94" s="12" t="str">
        <f>_xlfn.IFNA(VLOOKUP(C94,'GLOSARY AK PRESTASI'!$F$3:$G$38,2,0),"")</f>
        <v/>
      </c>
      <c r="I94" s="13" t="str">
        <f>IF(B94="", "", _xlfn.IFNA(IF(F94=2, VLOOKUP(G94, 'GLOSARY AK PRESTASI'!$J$9:$K$12, 2, 0)*H94, IF(VLOOKUP(G94, 'GLOSARY AK PRESTASI'!$J$3:$L$8,3,0)=1, VLOOKUP(G94,'GLOSARY AK PRESTASI'!$J$3:$L$8,2,0)*H94, IF(VLOOKUP(G94,'GLOSARY AK PRESTASI'!$J$3:$L$8,3,0)=2, VLOOKUP(G94,'GLOSARY AK PRESTASI'!$J$3:$L$8, 2, 0)*H94/(F94-1), VLOOKUP(G94, 'GLOSARY AK PRESTASI'!$J$3:$L$8, 2, 0)*H94/(F94-2)))), "Ubah Status Penulis"))</f>
        <v/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4" x14ac:dyDescent="0.35">
      <c r="A95" s="4">
        <v>87</v>
      </c>
      <c r="B95" s="23"/>
      <c r="C95" s="23"/>
      <c r="D95" s="24"/>
      <c r="E95" s="25"/>
      <c r="F95" s="25"/>
      <c r="G95" s="23"/>
      <c r="H95" s="12" t="str">
        <f>_xlfn.IFNA(VLOOKUP(C95,'GLOSARY AK PRESTASI'!$F$3:$G$38,2,0),"")</f>
        <v/>
      </c>
      <c r="I95" s="13" t="str">
        <f>IF(B95="", "", _xlfn.IFNA(IF(F95=2, VLOOKUP(G95, 'GLOSARY AK PRESTASI'!$J$9:$K$12, 2, 0)*H95, IF(VLOOKUP(G95, 'GLOSARY AK PRESTASI'!$J$3:$L$8,3,0)=1, VLOOKUP(G95,'GLOSARY AK PRESTASI'!$J$3:$L$8,2,0)*H95, IF(VLOOKUP(G95,'GLOSARY AK PRESTASI'!$J$3:$L$8,3,0)=2, VLOOKUP(G95,'GLOSARY AK PRESTASI'!$J$3:$L$8, 2, 0)*H95/(F95-1), VLOOKUP(G95, 'GLOSARY AK PRESTASI'!$J$3:$L$8, 2, 0)*H95/(F95-2)))), "Ubah Status Penulis"))</f>
        <v/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4" x14ac:dyDescent="0.35">
      <c r="A96" s="4">
        <v>88</v>
      </c>
      <c r="B96" s="23"/>
      <c r="C96" s="23"/>
      <c r="D96" s="24"/>
      <c r="E96" s="25"/>
      <c r="F96" s="25"/>
      <c r="G96" s="23"/>
      <c r="H96" s="12" t="str">
        <f>_xlfn.IFNA(VLOOKUP(C96,'GLOSARY AK PRESTASI'!$F$3:$G$38,2,0),"")</f>
        <v/>
      </c>
      <c r="I96" s="13" t="str">
        <f>IF(B96="", "", _xlfn.IFNA(IF(F96=2, VLOOKUP(G96, 'GLOSARY AK PRESTASI'!$J$9:$K$12, 2, 0)*H96, IF(VLOOKUP(G96, 'GLOSARY AK PRESTASI'!$J$3:$L$8,3,0)=1, VLOOKUP(G96,'GLOSARY AK PRESTASI'!$J$3:$L$8,2,0)*H96, IF(VLOOKUP(G96,'GLOSARY AK PRESTASI'!$J$3:$L$8,3,0)=2, VLOOKUP(G96,'GLOSARY AK PRESTASI'!$J$3:$L$8, 2, 0)*H96/(F96-1), VLOOKUP(G96, 'GLOSARY AK PRESTASI'!$J$3:$L$8, 2, 0)*H96/(F96-2)))), "Ubah Status Penulis"))</f>
        <v/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4" x14ac:dyDescent="0.35">
      <c r="A97" s="4">
        <v>89</v>
      </c>
      <c r="B97" s="23"/>
      <c r="C97" s="23"/>
      <c r="D97" s="24"/>
      <c r="E97" s="25"/>
      <c r="F97" s="25"/>
      <c r="G97" s="23"/>
      <c r="H97" s="12" t="str">
        <f>_xlfn.IFNA(VLOOKUP(C97,'GLOSARY AK PRESTASI'!$F$3:$G$38,2,0),"")</f>
        <v/>
      </c>
      <c r="I97" s="13" t="str">
        <f>IF(B97="", "", _xlfn.IFNA(IF(F97=2, VLOOKUP(G97, 'GLOSARY AK PRESTASI'!$J$9:$K$12, 2, 0)*H97, IF(VLOOKUP(G97, 'GLOSARY AK PRESTASI'!$J$3:$L$8,3,0)=1, VLOOKUP(G97,'GLOSARY AK PRESTASI'!$J$3:$L$8,2,0)*H97, IF(VLOOKUP(G97,'GLOSARY AK PRESTASI'!$J$3:$L$8,3,0)=2, VLOOKUP(G97,'GLOSARY AK PRESTASI'!$J$3:$L$8, 2, 0)*H97/(F97-1), VLOOKUP(G97, 'GLOSARY AK PRESTASI'!$J$3:$L$8, 2, 0)*H97/(F97-2)))), "Ubah Status Penulis"))</f>
        <v/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4" x14ac:dyDescent="0.35">
      <c r="A98" s="4">
        <v>90</v>
      </c>
      <c r="B98" s="23"/>
      <c r="C98" s="23"/>
      <c r="D98" s="24"/>
      <c r="E98" s="25"/>
      <c r="F98" s="25"/>
      <c r="G98" s="23"/>
      <c r="H98" s="12" t="str">
        <f>_xlfn.IFNA(VLOOKUP(C98,'GLOSARY AK PRESTASI'!$F$3:$G$38,2,0),"")</f>
        <v/>
      </c>
      <c r="I98" s="13" t="str">
        <f>IF(B98="", "", _xlfn.IFNA(IF(F98=2, VLOOKUP(G98, 'GLOSARY AK PRESTASI'!$J$9:$K$12, 2, 0)*H98, IF(VLOOKUP(G98, 'GLOSARY AK PRESTASI'!$J$3:$L$8,3,0)=1, VLOOKUP(G98,'GLOSARY AK PRESTASI'!$J$3:$L$8,2,0)*H98, IF(VLOOKUP(G98,'GLOSARY AK PRESTASI'!$J$3:$L$8,3,0)=2, VLOOKUP(G98,'GLOSARY AK PRESTASI'!$J$3:$L$8, 2, 0)*H98/(F98-1), VLOOKUP(G98, 'GLOSARY AK PRESTASI'!$J$3:$L$8, 2, 0)*H98/(F98-2)))), "Ubah Status Penulis"))</f>
        <v/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4" x14ac:dyDescent="0.35">
      <c r="A99" s="4">
        <v>91</v>
      </c>
      <c r="B99" s="23"/>
      <c r="C99" s="23"/>
      <c r="D99" s="24"/>
      <c r="E99" s="25"/>
      <c r="F99" s="25"/>
      <c r="G99" s="23"/>
      <c r="H99" s="12" t="str">
        <f>_xlfn.IFNA(VLOOKUP(C99,'GLOSARY AK PRESTASI'!$F$3:$G$38,2,0),"")</f>
        <v/>
      </c>
      <c r="I99" s="13" t="str">
        <f>IF(B99="", "", _xlfn.IFNA(IF(F99=2, VLOOKUP(G99, 'GLOSARY AK PRESTASI'!$J$9:$K$12, 2, 0)*H99, IF(VLOOKUP(G99, 'GLOSARY AK PRESTASI'!$J$3:$L$8,3,0)=1, VLOOKUP(G99,'GLOSARY AK PRESTASI'!$J$3:$L$8,2,0)*H99, IF(VLOOKUP(G99,'GLOSARY AK PRESTASI'!$J$3:$L$8,3,0)=2, VLOOKUP(G99,'GLOSARY AK PRESTASI'!$J$3:$L$8, 2, 0)*H99/(F99-1), VLOOKUP(G99, 'GLOSARY AK PRESTASI'!$J$3:$L$8, 2, 0)*H99/(F99-2)))), "Ubah Status Penulis"))</f>
        <v/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4" x14ac:dyDescent="0.35">
      <c r="A100" s="4">
        <v>92</v>
      </c>
      <c r="B100" s="23"/>
      <c r="C100" s="23"/>
      <c r="D100" s="24"/>
      <c r="E100" s="25"/>
      <c r="F100" s="25"/>
      <c r="G100" s="23"/>
      <c r="H100" s="12" t="str">
        <f>_xlfn.IFNA(VLOOKUP(C100,'GLOSARY AK PRESTASI'!$F$3:$G$38,2,0),"")</f>
        <v/>
      </c>
      <c r="I100" s="13" t="str">
        <f>IF(B100="", "", _xlfn.IFNA(IF(F100=2, VLOOKUP(G100, 'GLOSARY AK PRESTASI'!$J$9:$K$12, 2, 0)*H100, IF(VLOOKUP(G100, 'GLOSARY AK PRESTASI'!$J$3:$L$8,3,0)=1, VLOOKUP(G100,'GLOSARY AK PRESTASI'!$J$3:$L$8,2,0)*H100, IF(VLOOKUP(G100,'GLOSARY AK PRESTASI'!$J$3:$L$8,3,0)=2, VLOOKUP(G100,'GLOSARY AK PRESTASI'!$J$3:$L$8, 2, 0)*H100/(F100-1), VLOOKUP(G100, 'GLOSARY AK PRESTASI'!$J$3:$L$8, 2, 0)*H100/(F100-2)))), "Ubah Status Penulis"))</f>
        <v/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4" x14ac:dyDescent="0.35">
      <c r="A101" s="4">
        <v>93</v>
      </c>
      <c r="B101" s="23"/>
      <c r="C101" s="23"/>
      <c r="D101" s="24"/>
      <c r="E101" s="25"/>
      <c r="F101" s="25"/>
      <c r="G101" s="23"/>
      <c r="H101" s="12" t="str">
        <f>_xlfn.IFNA(VLOOKUP(C101,'GLOSARY AK PRESTASI'!$F$3:$G$38,2,0),"")</f>
        <v/>
      </c>
      <c r="I101" s="13" t="str">
        <f>IF(B101="", "", _xlfn.IFNA(IF(F101=2, VLOOKUP(G101, 'GLOSARY AK PRESTASI'!$J$9:$K$12, 2, 0)*H101, IF(VLOOKUP(G101, 'GLOSARY AK PRESTASI'!$J$3:$L$8,3,0)=1, VLOOKUP(G101,'GLOSARY AK PRESTASI'!$J$3:$L$8,2,0)*H101, IF(VLOOKUP(G101,'GLOSARY AK PRESTASI'!$J$3:$L$8,3,0)=2, VLOOKUP(G101,'GLOSARY AK PRESTASI'!$J$3:$L$8, 2, 0)*H101/(F101-1), VLOOKUP(G101, 'GLOSARY AK PRESTASI'!$J$3:$L$8, 2, 0)*H101/(F101-2)))), "Ubah Status Penulis"))</f>
        <v/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4" x14ac:dyDescent="0.35">
      <c r="A102" s="4">
        <v>94</v>
      </c>
      <c r="B102" s="23"/>
      <c r="C102" s="23"/>
      <c r="D102" s="24"/>
      <c r="E102" s="25"/>
      <c r="F102" s="25"/>
      <c r="G102" s="23"/>
      <c r="H102" s="12" t="str">
        <f>_xlfn.IFNA(VLOOKUP(C102,'GLOSARY AK PRESTASI'!$F$3:$G$38,2,0),"")</f>
        <v/>
      </c>
      <c r="I102" s="13" t="str">
        <f>IF(B102="", "", _xlfn.IFNA(IF(F102=2, VLOOKUP(G102, 'GLOSARY AK PRESTASI'!$J$9:$K$12, 2, 0)*H102, IF(VLOOKUP(G102, 'GLOSARY AK PRESTASI'!$J$3:$L$8,3,0)=1, VLOOKUP(G102,'GLOSARY AK PRESTASI'!$J$3:$L$8,2,0)*H102, IF(VLOOKUP(G102,'GLOSARY AK PRESTASI'!$J$3:$L$8,3,0)=2, VLOOKUP(G102,'GLOSARY AK PRESTASI'!$J$3:$L$8, 2, 0)*H102/(F102-1), VLOOKUP(G102, 'GLOSARY AK PRESTASI'!$J$3:$L$8, 2, 0)*H102/(F102-2)))), "Ubah Status Penulis"))</f>
        <v/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4" x14ac:dyDescent="0.35">
      <c r="A103" s="4">
        <v>95</v>
      </c>
      <c r="B103" s="23"/>
      <c r="C103" s="23"/>
      <c r="D103" s="24"/>
      <c r="E103" s="25"/>
      <c r="F103" s="25"/>
      <c r="G103" s="23"/>
      <c r="H103" s="12" t="str">
        <f>_xlfn.IFNA(VLOOKUP(C103,'GLOSARY AK PRESTASI'!$F$3:$G$38,2,0),"")</f>
        <v/>
      </c>
      <c r="I103" s="13" t="str">
        <f>IF(B103="", "", _xlfn.IFNA(IF(F103=2, VLOOKUP(G103, 'GLOSARY AK PRESTASI'!$J$9:$K$12, 2, 0)*H103, IF(VLOOKUP(G103, 'GLOSARY AK PRESTASI'!$J$3:$L$8,3,0)=1, VLOOKUP(G103,'GLOSARY AK PRESTASI'!$J$3:$L$8,2,0)*H103, IF(VLOOKUP(G103,'GLOSARY AK PRESTASI'!$J$3:$L$8,3,0)=2, VLOOKUP(G103,'GLOSARY AK PRESTASI'!$J$3:$L$8, 2, 0)*H103/(F103-1), VLOOKUP(G103, 'GLOSARY AK PRESTASI'!$J$3:$L$8, 2, 0)*H103/(F103-2)))), "Ubah Status Penulis"))</f>
        <v/>
      </c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4" x14ac:dyDescent="0.35">
      <c r="A104" s="4">
        <v>96</v>
      </c>
      <c r="B104" s="23"/>
      <c r="C104" s="23"/>
      <c r="D104" s="24"/>
      <c r="E104" s="25"/>
      <c r="F104" s="25"/>
      <c r="G104" s="23"/>
      <c r="H104" s="12" t="str">
        <f>_xlfn.IFNA(VLOOKUP(C104,'GLOSARY AK PRESTASI'!$F$3:$G$38,2,0),"")</f>
        <v/>
      </c>
      <c r="I104" s="13" t="str">
        <f>IF(B104="", "", _xlfn.IFNA(IF(F104=2, VLOOKUP(G104, 'GLOSARY AK PRESTASI'!$J$9:$K$12, 2, 0)*H104, IF(VLOOKUP(G104, 'GLOSARY AK PRESTASI'!$J$3:$L$8,3,0)=1, VLOOKUP(G104,'GLOSARY AK PRESTASI'!$J$3:$L$8,2,0)*H104, IF(VLOOKUP(G104,'GLOSARY AK PRESTASI'!$J$3:$L$8,3,0)=2, VLOOKUP(G104,'GLOSARY AK PRESTASI'!$J$3:$L$8, 2, 0)*H104/(F104-1), VLOOKUP(G104, 'GLOSARY AK PRESTASI'!$J$3:$L$8, 2, 0)*H104/(F104-2)))), "Ubah Status Penulis"))</f>
        <v/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4" x14ac:dyDescent="0.35">
      <c r="A105" s="4">
        <v>97</v>
      </c>
      <c r="B105" s="23"/>
      <c r="C105" s="23"/>
      <c r="D105" s="24"/>
      <c r="E105" s="25"/>
      <c r="F105" s="25"/>
      <c r="G105" s="23"/>
      <c r="H105" s="12" t="str">
        <f>_xlfn.IFNA(VLOOKUP(C105,'GLOSARY AK PRESTASI'!$F$3:$G$38,2,0),"")</f>
        <v/>
      </c>
      <c r="I105" s="13" t="str">
        <f>IF(B105="", "", _xlfn.IFNA(IF(F105=2, VLOOKUP(G105, 'GLOSARY AK PRESTASI'!$J$9:$K$12, 2, 0)*H105, IF(VLOOKUP(G105, 'GLOSARY AK PRESTASI'!$J$3:$L$8,3,0)=1, VLOOKUP(G105,'GLOSARY AK PRESTASI'!$J$3:$L$8,2,0)*H105, IF(VLOOKUP(G105,'GLOSARY AK PRESTASI'!$J$3:$L$8,3,0)=2, VLOOKUP(G105,'GLOSARY AK PRESTASI'!$J$3:$L$8, 2, 0)*H105/(F105-1), VLOOKUP(G105, 'GLOSARY AK PRESTASI'!$J$3:$L$8, 2, 0)*H105/(F105-2)))), "Ubah Status Penulis"))</f>
        <v/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4" x14ac:dyDescent="0.35">
      <c r="A106" s="4">
        <v>98</v>
      </c>
      <c r="B106" s="23"/>
      <c r="C106" s="23"/>
      <c r="D106" s="24"/>
      <c r="E106" s="25"/>
      <c r="F106" s="25"/>
      <c r="G106" s="23"/>
      <c r="H106" s="12" t="str">
        <f>_xlfn.IFNA(VLOOKUP(C106,'GLOSARY AK PRESTASI'!$F$3:$G$38,2,0),"")</f>
        <v/>
      </c>
      <c r="I106" s="13" t="str">
        <f>IF(B106="", "", _xlfn.IFNA(IF(F106=2, VLOOKUP(G106, 'GLOSARY AK PRESTASI'!$J$9:$K$12, 2, 0)*H106, IF(VLOOKUP(G106, 'GLOSARY AK PRESTASI'!$J$3:$L$8,3,0)=1, VLOOKUP(G106,'GLOSARY AK PRESTASI'!$J$3:$L$8,2,0)*H106, IF(VLOOKUP(G106,'GLOSARY AK PRESTASI'!$J$3:$L$8,3,0)=2, VLOOKUP(G106,'GLOSARY AK PRESTASI'!$J$3:$L$8, 2, 0)*H106/(F106-1), VLOOKUP(G106, 'GLOSARY AK PRESTASI'!$J$3:$L$8, 2, 0)*H106/(F106-2)))), "Ubah Status Penulis"))</f>
        <v/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4" x14ac:dyDescent="0.35">
      <c r="A107" s="4">
        <v>99</v>
      </c>
      <c r="B107" s="23"/>
      <c r="C107" s="23"/>
      <c r="D107" s="24"/>
      <c r="E107" s="25"/>
      <c r="F107" s="25"/>
      <c r="G107" s="23"/>
      <c r="H107" s="12" t="str">
        <f>_xlfn.IFNA(VLOOKUP(C107,'GLOSARY AK PRESTASI'!$F$3:$G$38,2,0),"")</f>
        <v/>
      </c>
      <c r="I107" s="13" t="str">
        <f>IF(B107="", "", _xlfn.IFNA(IF(F107=2, VLOOKUP(G107, 'GLOSARY AK PRESTASI'!$J$9:$K$12, 2, 0)*H107, IF(VLOOKUP(G107, 'GLOSARY AK PRESTASI'!$J$3:$L$8,3,0)=1, VLOOKUP(G107,'GLOSARY AK PRESTASI'!$J$3:$L$8,2,0)*H107, IF(VLOOKUP(G107,'GLOSARY AK PRESTASI'!$J$3:$L$8,3,0)=2, VLOOKUP(G107,'GLOSARY AK PRESTASI'!$J$3:$L$8, 2, 0)*H107/(F107-1), VLOOKUP(G107, 'GLOSARY AK PRESTASI'!$J$3:$L$8, 2, 0)*H107/(F107-2)))), "Ubah Status Penulis"))</f>
        <v/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4" x14ac:dyDescent="0.35">
      <c r="A108" s="4">
        <v>100</v>
      </c>
      <c r="B108" s="23"/>
      <c r="C108" s="23"/>
      <c r="D108" s="24"/>
      <c r="E108" s="25"/>
      <c r="F108" s="25"/>
      <c r="G108" s="23"/>
      <c r="H108" s="12" t="str">
        <f>_xlfn.IFNA(VLOOKUP(C108,'GLOSARY AK PRESTASI'!$F$3:$G$38,2,0),"")</f>
        <v/>
      </c>
      <c r="I108" s="13" t="str">
        <f>IF(B108="", "", _xlfn.IFNA(IF(F108=2, VLOOKUP(G108, 'GLOSARY AK PRESTASI'!$J$9:$K$12, 2, 0)*H108, IF(VLOOKUP(G108, 'GLOSARY AK PRESTASI'!$J$3:$L$8,3,0)=1, VLOOKUP(G108,'GLOSARY AK PRESTASI'!$J$3:$L$8,2,0)*H108, IF(VLOOKUP(G108,'GLOSARY AK PRESTASI'!$J$3:$L$8,3,0)=2, VLOOKUP(G108,'GLOSARY AK PRESTASI'!$J$3:$L$8, 2, 0)*H108/(F108-1), VLOOKUP(G108, 'GLOSARY AK PRESTASI'!$J$3:$L$8, 2, 0)*H108/(F108-2)))), "Ubah Status Penulis"))</f>
        <v/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4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35">
      <c r="B110" s="19" t="s">
        <v>76</v>
      </c>
      <c r="C110" s="19" t="s">
        <v>77</v>
      </c>
    </row>
    <row r="111" spans="1:25" ht="15.75" customHeight="1" x14ac:dyDescent="0.35">
      <c r="B111" s="16" t="s">
        <v>75</v>
      </c>
      <c r="C111" s="17">
        <f>SUMIFS('LAMPIRAN AK PRESTASI'!$I$9:$I$108,'LAMPIRAN AK PRESTASI'!$E$9:$E$108,"&lt;&gt;2023",'LAMPIRAN AK PRESTASI'!$E$9:$E$108,"&lt;&gt;2024",'LAMPIRAN AK PRESTASI'!$E$9:$E$108,"&lt;&gt;2025",'LAMPIRAN AK PRESTASI'!$E$9:$E$108,"&lt;&gt;2026",'LAMPIRAN AK PRESTASI'!$E$9:$E$108,"&lt;&gt;")</f>
        <v>0</v>
      </c>
    </row>
    <row r="112" spans="1:25" ht="15.4" x14ac:dyDescent="0.35">
      <c r="A112" s="2"/>
      <c r="B112" s="18">
        <v>2023</v>
      </c>
      <c r="C112" s="17">
        <f>SUMIF('LAMPIRAN AK PRESTASI'!$E$9:$E$108,B112,'LAMPIRAN AK PRESTASI'!$I$9:$I$108)</f>
        <v>0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4" x14ac:dyDescent="0.35">
      <c r="A113" s="2"/>
      <c r="B113" s="18">
        <v>2024</v>
      </c>
      <c r="C113" s="17">
        <f>SUMIF('LAMPIRAN AK PRESTASI'!$E$9:$E$58,2024,'LAMPIRAN AK PRESTASI'!$I$9:$I$58)</f>
        <v>0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4" x14ac:dyDescent="0.35">
      <c r="A114" s="2"/>
      <c r="B114" s="18">
        <v>2025</v>
      </c>
      <c r="C114" s="17">
        <f>SUMIF('LAMPIRAN AK PRESTASI'!$E$9:$E$58,2025,'LAMPIRAN AK PRESTASI'!$I$9:$I$58)</f>
        <v>0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4" x14ac:dyDescent="0.35">
      <c r="A115" s="2"/>
      <c r="B115" s="18">
        <v>2026</v>
      </c>
      <c r="C115" s="17">
        <f>SUMIF('LAMPIRAN AK PRESTASI'!$E$9:$E$58,2026,'LAMPIRAN AK PRESTASI'!$I$9:$I$58)</f>
        <v>0.88888888888888884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4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4" x14ac:dyDescent="0.35">
      <c r="A117" s="20" t="s">
        <v>78</v>
      </c>
      <c r="B117" s="5"/>
      <c r="C117" s="5"/>
      <c r="D117" s="5"/>
      <c r="E117" s="5"/>
      <c r="F117" s="5"/>
      <c r="G117" s="5"/>
      <c r="H117" s="5"/>
      <c r="I117" s="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4" x14ac:dyDescent="0.35">
      <c r="A118" s="6" t="s">
        <v>15</v>
      </c>
      <c r="B118" s="3"/>
      <c r="C118" s="3"/>
      <c r="D118" s="3"/>
      <c r="E118" s="3"/>
      <c r="F118" s="3"/>
      <c r="G118" s="3"/>
      <c r="H118" s="3"/>
      <c r="I118" s="3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4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4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4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4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4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4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4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4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4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4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4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4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4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4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4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4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4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4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4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4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4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4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4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4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4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4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4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4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4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4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4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4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4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4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4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4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4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4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4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4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4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4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4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4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4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4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4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4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4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4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4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4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4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4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4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4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4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4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4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4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4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4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4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4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4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4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4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4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4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4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4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4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4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4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4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4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4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4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4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4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4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4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4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4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4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4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4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4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4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4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4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4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4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4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4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4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4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4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4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4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4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4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4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4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4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4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4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4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4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4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4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4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4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4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4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4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4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4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4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4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4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4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4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4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4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4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4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4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4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4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4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4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4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4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4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4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4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4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4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4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4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4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4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4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4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4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4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4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4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4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4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4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4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4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4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4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4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4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4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4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4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4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4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4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4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4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4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4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4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4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4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4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4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4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4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4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4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4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4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4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4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4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4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4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4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4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4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4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4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4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4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4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4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4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4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4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4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4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4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4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4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4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4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4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4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4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4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4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4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4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4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4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4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4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4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4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4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4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4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4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4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4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4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4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4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4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4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4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4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4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4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4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4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4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4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4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4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4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4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4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4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4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4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4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4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4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4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4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4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4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4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4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4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4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4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4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4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4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4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4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4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4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4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4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4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4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4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4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4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4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4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4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4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4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4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4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4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4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4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4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4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4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4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4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4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4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4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4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4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4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4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4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4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4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4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4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4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4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4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4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4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4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4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4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4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4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4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4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4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4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4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4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4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4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4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4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4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4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4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4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4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4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4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4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4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4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4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4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4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4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4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4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4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4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4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4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4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4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4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4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4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4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4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4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4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4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4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4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4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4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4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4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4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4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4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4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4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4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4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4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4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4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4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4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4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4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4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4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4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4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4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4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4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4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4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4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4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4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4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4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4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4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4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4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4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4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4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4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4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4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4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4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4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4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4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4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4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4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4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4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4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4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4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4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4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4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4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4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4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4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4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4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4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4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4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4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4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4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4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4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4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4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4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4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4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4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4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4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4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4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4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4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4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4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4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4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4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4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4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4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4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4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4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4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4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4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4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4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4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4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4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4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4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4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4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4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4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4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4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4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4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4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4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4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4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4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4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4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4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4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4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4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4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4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4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4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4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4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4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4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4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4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4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4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4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4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4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4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4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4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4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4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4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4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4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4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4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4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4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4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4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4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4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4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4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4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4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4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4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4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4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4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4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4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4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4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4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4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4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4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4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4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4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4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4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4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4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4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4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4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4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4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4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4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4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4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4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4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4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4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4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4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4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4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4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4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4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4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4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4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4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4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4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4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4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4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4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4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4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4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4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4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4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4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4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4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4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4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4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4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4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4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4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4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4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4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4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4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4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4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4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4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4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4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4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4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4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4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4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4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4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4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4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4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4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4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4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4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4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4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4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4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4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4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4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4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4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4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4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4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4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4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4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4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4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4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4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4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4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4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4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4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4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4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4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4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4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4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4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4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4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4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4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4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4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4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4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4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4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4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4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4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4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4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4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4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4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4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4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4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4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4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4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4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4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4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4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4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4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4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4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4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4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4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4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4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4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4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4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4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4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4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4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4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4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4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4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4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4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4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4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4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4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4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4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4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4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4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4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4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4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4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4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4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4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4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4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4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4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4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4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4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4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4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4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4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4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4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4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4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4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4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4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4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4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4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4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4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4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4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4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4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4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4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4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4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4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4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4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4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4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4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4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4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4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4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4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4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4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4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4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4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4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4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4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4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4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4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4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4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4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4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4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4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4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4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4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4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4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4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4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4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4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4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4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4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4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4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4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4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4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4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4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4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4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4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4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4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4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4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4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4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4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4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4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4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4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4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4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4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4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4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4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4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4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4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4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4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4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4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4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4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4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4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4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4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4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4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4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4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4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4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4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4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4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4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4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4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4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4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4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4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4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4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4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4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4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4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4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4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4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4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4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4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4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4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4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4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4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4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4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4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4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4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4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</sheetData>
  <sheetProtection algorithmName="SHA-512" hashValue="0sd9O7EJmIDMPN326hZBgW9lUrmqMCsrFIiWY+2EXwfbDXgijARiwbNNzGBiVfFu5j3jayJWEgUN2UfHCpSmMg==" saltValue="t2IKRxr4CptiN2c24VfqlA==" spinCount="100000" sheet="1" objects="1" scenarios="1"/>
  <mergeCells count="2">
    <mergeCell ref="A2:G2"/>
    <mergeCell ref="A1:I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0000000}">
          <x14:formula1>
            <xm:f>'GLOSARY AK PRESTASI'!$N$3:$N$6</xm:f>
          </x14:formula1>
          <xm:sqref>C4</xm:sqref>
        </x14:dataValidation>
        <x14:dataValidation type="list" allowBlank="1" showErrorMessage="1" xr:uid="{00000000-0002-0000-0000-000001000000}">
          <x14:formula1>
            <xm:f>'GLOSARY AK PRESTASI'!$F$3:$F$38</xm:f>
          </x14:formula1>
          <xm:sqref>C9:C108</xm:sqref>
        </x14:dataValidation>
        <x14:dataValidation type="list" allowBlank="1" showErrorMessage="1" xr:uid="{00000000-0002-0000-0000-000002000000}">
          <x14:formula1>
            <xm:f>'GLOSARY AK PRESTASI'!$J$3:$J$12</xm:f>
          </x14:formula1>
          <xm:sqref>G9:G108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D1000"/>
  <sheetViews>
    <sheetView topLeftCell="F1" workbookViewId="0">
      <selection activeCell="G3" sqref="G3"/>
    </sheetView>
  </sheetViews>
  <sheetFormatPr defaultColWidth="12.59765625" defaultRowHeight="15.75" customHeight="1" x14ac:dyDescent="0.35"/>
  <cols>
    <col min="6" max="6" width="73.86328125" customWidth="1"/>
    <col min="10" max="10" width="51.19921875" bestFit="1" customWidth="1"/>
  </cols>
  <sheetData>
    <row r="1" spans="1:30" ht="15.75" customHeight="1" x14ac:dyDescent="0.4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15.75" customHeight="1" x14ac:dyDescent="0.45">
      <c r="A2" s="7"/>
      <c r="B2" s="9" t="s">
        <v>16</v>
      </c>
      <c r="C2" s="9" t="s">
        <v>17</v>
      </c>
      <c r="D2" s="9" t="s">
        <v>18</v>
      </c>
      <c r="E2" s="9" t="s">
        <v>19</v>
      </c>
      <c r="F2" s="9" t="s">
        <v>20</v>
      </c>
      <c r="G2" s="9" t="s">
        <v>19</v>
      </c>
      <c r="H2" s="9"/>
      <c r="I2" s="9"/>
      <c r="J2" s="9" t="s">
        <v>21</v>
      </c>
      <c r="K2" s="7" t="s">
        <v>22</v>
      </c>
      <c r="L2" s="7"/>
      <c r="M2" s="7"/>
      <c r="N2" s="7" t="s">
        <v>2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5.75" customHeight="1" x14ac:dyDescent="0.45">
      <c r="A3" s="7"/>
      <c r="B3" s="9" t="s">
        <v>23</v>
      </c>
      <c r="C3" s="7" t="str">
        <f t="shared" ref="C3:C38" si="0">SUBSTITUTE(B3, " ", "_")</f>
        <v>Hasil_penelitian_yang_dipublikasikan_dalam_bentuk_buku</v>
      </c>
      <c r="D3" s="9" t="s">
        <v>24</v>
      </c>
      <c r="E3" s="10">
        <v>40</v>
      </c>
      <c r="F3" s="9" t="str">
        <f t="shared" ref="F3:F38" si="1">B3&amp;" - "&amp;D3&amp;" ("&amp;E3&amp;")"</f>
        <v>Hasil penelitian yang dipublikasikan dalam bentuk buku - Buku Referensi (40)</v>
      </c>
      <c r="G3" s="10">
        <v>40</v>
      </c>
      <c r="H3" s="7"/>
      <c r="I3" s="7"/>
      <c r="J3" s="7" t="s">
        <v>25</v>
      </c>
      <c r="K3" s="11">
        <v>0.6</v>
      </c>
      <c r="L3" s="8">
        <v>1</v>
      </c>
      <c r="M3" s="7"/>
      <c r="N3" s="7" t="s">
        <v>26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5.75" customHeight="1" x14ac:dyDescent="0.45">
      <c r="A4" s="7"/>
      <c r="B4" s="9" t="s">
        <v>23</v>
      </c>
      <c r="C4" s="7" t="str">
        <f t="shared" si="0"/>
        <v>Hasil_penelitian_yang_dipublikasikan_dalam_bentuk_buku</v>
      </c>
      <c r="D4" s="9" t="s">
        <v>27</v>
      </c>
      <c r="E4" s="10">
        <v>40</v>
      </c>
      <c r="F4" s="9" t="str">
        <f t="shared" si="1"/>
        <v>Hasil penelitian yang dipublikasikan dalam bentuk buku - Monograf (40)</v>
      </c>
      <c r="G4" s="10">
        <v>40</v>
      </c>
      <c r="H4" s="7"/>
      <c r="I4" s="7"/>
      <c r="J4" s="7" t="s">
        <v>28</v>
      </c>
      <c r="K4" s="11">
        <v>0.4</v>
      </c>
      <c r="L4" s="8">
        <v>1</v>
      </c>
      <c r="M4" s="7"/>
      <c r="N4" s="7" t="s">
        <v>29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5.75" customHeight="1" x14ac:dyDescent="0.45">
      <c r="A5" s="7"/>
      <c r="B5" s="9" t="s">
        <v>30</v>
      </c>
      <c r="C5" s="7" t="str">
        <f t="shared" si="0"/>
        <v>Hasil_penelitian_dalam_buku_yang_dipublikasikan_dan_berisi_berbagai_tulisan_dari_berbagai_penulis_book_chapter</v>
      </c>
      <c r="D5" s="9" t="s">
        <v>31</v>
      </c>
      <c r="E5" s="10">
        <v>15</v>
      </c>
      <c r="F5" s="9" t="str">
        <f t="shared" si="1"/>
        <v>Hasil penelitian dalam buku yang dipublikasikan dan berisi berbagai tulisan dari berbagai penulis book chapter - Internasional (15)</v>
      </c>
      <c r="G5" s="10">
        <v>15</v>
      </c>
      <c r="H5" s="7"/>
      <c r="I5" s="7"/>
      <c r="J5" s="7" t="s">
        <v>32</v>
      </c>
      <c r="K5" s="11">
        <v>0.4</v>
      </c>
      <c r="L5" s="8">
        <v>1</v>
      </c>
      <c r="M5" s="7"/>
      <c r="N5" s="7" t="s">
        <v>3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ht="15.75" customHeight="1" x14ac:dyDescent="0.45">
      <c r="A6" s="7"/>
      <c r="B6" s="9" t="s">
        <v>30</v>
      </c>
      <c r="C6" s="7" t="str">
        <f t="shared" si="0"/>
        <v>Hasil_penelitian_dalam_buku_yang_dipublikasikan_dan_berisi_berbagai_tulisan_dari_berbagai_penulis_book_chapter</v>
      </c>
      <c r="D6" s="9" t="s">
        <v>33</v>
      </c>
      <c r="E6" s="10">
        <v>15</v>
      </c>
      <c r="F6" s="9" t="str">
        <f t="shared" si="1"/>
        <v>Hasil penelitian dalam buku yang dipublikasikan dan berisi berbagai tulisan dari berbagai penulis book chapter - Nasional (15)</v>
      </c>
      <c r="G6" s="10">
        <v>15</v>
      </c>
      <c r="H6" s="7"/>
      <c r="I6" s="7"/>
      <c r="J6" s="7" t="s">
        <v>14</v>
      </c>
      <c r="K6" s="11">
        <f>40%</f>
        <v>0.4</v>
      </c>
      <c r="L6" s="8">
        <v>2</v>
      </c>
      <c r="M6" s="7"/>
      <c r="N6" s="7" t="s">
        <v>34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5.75" customHeight="1" x14ac:dyDescent="0.45">
      <c r="A7" s="7"/>
      <c r="B7" s="9" t="s">
        <v>35</v>
      </c>
      <c r="C7" s="7" t="str">
        <f t="shared" si="0"/>
        <v>Hasil_penelitian_yang_dipublikasikan_dalam_bentuk_jurnal</v>
      </c>
      <c r="D7" s="9" t="s">
        <v>36</v>
      </c>
      <c r="E7" s="10">
        <v>40</v>
      </c>
      <c r="F7" s="9" t="str">
        <f t="shared" si="1"/>
        <v>Hasil penelitian yang dipublikasikan dalam bentuk jurnal - Jurnal Internasional Bereputasi Q1 (40)</v>
      </c>
      <c r="G7" s="10">
        <v>40</v>
      </c>
      <c r="H7" s="7"/>
      <c r="I7" s="7"/>
      <c r="J7" s="7" t="s">
        <v>37</v>
      </c>
      <c r="K7" s="11">
        <f>20%</f>
        <v>0.2</v>
      </c>
      <c r="L7" s="8">
        <v>3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5.75" customHeight="1" x14ac:dyDescent="0.45">
      <c r="A8" s="7"/>
      <c r="B8" s="9" t="s">
        <v>35</v>
      </c>
      <c r="C8" s="7" t="str">
        <f t="shared" si="0"/>
        <v>Hasil_penelitian_yang_dipublikasikan_dalam_bentuk_jurnal</v>
      </c>
      <c r="D8" s="9" t="s">
        <v>38</v>
      </c>
      <c r="E8" s="10">
        <v>38</v>
      </c>
      <c r="F8" s="9" t="str">
        <f t="shared" si="1"/>
        <v>Hasil penelitian yang dipublikasikan dalam bentuk jurnal - Jurnal Internasional Bereputasi Q2 (38)</v>
      </c>
      <c r="G8" s="10">
        <v>38</v>
      </c>
      <c r="H8" s="7"/>
      <c r="I8" s="7"/>
      <c r="J8" s="7" t="s">
        <v>39</v>
      </c>
      <c r="K8" s="11">
        <v>0.6</v>
      </c>
      <c r="L8" s="8">
        <v>1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5.75" customHeight="1" x14ac:dyDescent="0.45">
      <c r="A9" s="7"/>
      <c r="B9" s="9" t="s">
        <v>35</v>
      </c>
      <c r="C9" s="7" t="str">
        <f t="shared" si="0"/>
        <v>Hasil_penelitian_yang_dipublikasikan_dalam_bentuk_jurnal</v>
      </c>
      <c r="D9" s="9" t="s">
        <v>40</v>
      </c>
      <c r="E9" s="10">
        <v>35</v>
      </c>
      <c r="F9" s="9" t="str">
        <f t="shared" si="1"/>
        <v>Hasil penelitian yang dipublikasikan dalam bentuk jurnal - Jurnal Internasional Bereputasi Q3 (35)</v>
      </c>
      <c r="G9" s="10">
        <v>35</v>
      </c>
      <c r="H9" s="7"/>
      <c r="I9" s="7"/>
      <c r="J9" s="7" t="s">
        <v>28</v>
      </c>
      <c r="K9" s="11">
        <v>0.5</v>
      </c>
      <c r="L9" s="8">
        <v>1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5.75" customHeight="1" x14ac:dyDescent="0.45">
      <c r="A10" s="7"/>
      <c r="B10" s="9" t="s">
        <v>35</v>
      </c>
      <c r="C10" s="7" t="str">
        <f t="shared" si="0"/>
        <v>Hasil_penelitian_yang_dipublikasikan_dalam_bentuk_jurnal</v>
      </c>
      <c r="D10" s="9" t="s">
        <v>41</v>
      </c>
      <c r="E10" s="10">
        <v>33</v>
      </c>
      <c r="F10" s="9" t="str">
        <f t="shared" si="1"/>
        <v>Hasil penelitian yang dipublikasikan dalam bentuk jurnal - Jurnal Internasional Bereputasi Q4 (33)</v>
      </c>
      <c r="G10" s="10">
        <v>33</v>
      </c>
      <c r="H10" s="7"/>
      <c r="I10" s="7"/>
      <c r="J10" s="7" t="s">
        <v>32</v>
      </c>
      <c r="K10" s="11">
        <v>0.5</v>
      </c>
      <c r="L10" s="8">
        <v>1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5.75" customHeight="1" x14ac:dyDescent="0.45">
      <c r="A11" s="7"/>
      <c r="B11" s="9" t="s">
        <v>35</v>
      </c>
      <c r="C11" s="7" t="str">
        <f t="shared" si="0"/>
        <v>Hasil_penelitian_yang_dipublikasikan_dalam_bentuk_jurnal</v>
      </c>
      <c r="D11" s="9" t="s">
        <v>42</v>
      </c>
      <c r="E11" s="10">
        <v>30</v>
      </c>
      <c r="F11" s="9" t="str">
        <f t="shared" si="1"/>
        <v>Hasil penelitian yang dipublikasikan dalam bentuk jurnal - Jurnal internasional terindeks pada basis data internasional (30)</v>
      </c>
      <c r="G11" s="10">
        <v>30</v>
      </c>
      <c r="H11" s="7"/>
      <c r="I11" s="7"/>
      <c r="J11" s="7" t="s">
        <v>14</v>
      </c>
      <c r="K11" s="11">
        <f>40%</f>
        <v>0.4</v>
      </c>
      <c r="L11" s="8">
        <v>2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5.75" customHeight="1" x14ac:dyDescent="0.45">
      <c r="A12" s="7"/>
      <c r="B12" s="9" t="s">
        <v>35</v>
      </c>
      <c r="C12" s="7" t="str">
        <f t="shared" si="0"/>
        <v>Hasil_penelitian_yang_dipublikasikan_dalam_bentuk_jurnal</v>
      </c>
      <c r="D12" s="9" t="s">
        <v>43</v>
      </c>
      <c r="E12" s="10">
        <v>25</v>
      </c>
      <c r="F12" s="9" t="str">
        <f t="shared" si="1"/>
        <v>Hasil penelitian yang dipublikasikan dalam bentuk jurnal - Jurnal Nasional terakreditasi Kemdiktisaintek Sinta 1 atau 2 (25)</v>
      </c>
      <c r="G12" s="10">
        <v>25</v>
      </c>
      <c r="H12" s="7"/>
      <c r="I12" s="7"/>
      <c r="J12" s="7" t="s">
        <v>25</v>
      </c>
      <c r="K12" s="11">
        <v>0.6</v>
      </c>
      <c r="L12" s="7">
        <v>1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5.75" customHeight="1" x14ac:dyDescent="0.45">
      <c r="A13" s="7"/>
      <c r="B13" s="9" t="s">
        <v>35</v>
      </c>
      <c r="C13" s="7" t="str">
        <f t="shared" si="0"/>
        <v>Hasil_penelitian_yang_dipublikasikan_dalam_bentuk_jurnal</v>
      </c>
      <c r="D13" s="9" t="s">
        <v>44</v>
      </c>
      <c r="E13" s="10">
        <v>20</v>
      </c>
      <c r="F13" s="9" t="str">
        <f t="shared" si="1"/>
        <v>Hasil penelitian yang dipublikasikan dalam bentuk jurnal - Jurnal Nasional terakreditasi Kemdiktisaintek Sinta 3 atau 4 (20)</v>
      </c>
      <c r="G13" s="10">
        <v>20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5.75" customHeight="1" x14ac:dyDescent="0.45">
      <c r="A14" s="7"/>
      <c r="B14" s="9" t="s">
        <v>35</v>
      </c>
      <c r="C14" s="7" t="str">
        <f t="shared" si="0"/>
        <v>Hasil_penelitian_yang_dipublikasikan_dalam_bentuk_jurnal</v>
      </c>
      <c r="D14" s="9" t="s">
        <v>45</v>
      </c>
      <c r="E14" s="10">
        <v>15</v>
      </c>
      <c r="F14" s="9" t="str">
        <f t="shared" si="1"/>
        <v>Hasil penelitian yang dipublikasikan dalam bentuk jurnal - Jurnal Nasional terakreditasi Kemdiktisaintek Sinta 5 atau 6 (15)</v>
      </c>
      <c r="G14" s="10">
        <v>15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5.75" customHeight="1" x14ac:dyDescent="0.45">
      <c r="A15" s="7"/>
      <c r="B15" s="9" t="s">
        <v>35</v>
      </c>
      <c r="C15" s="7" t="str">
        <f t="shared" si="0"/>
        <v>Hasil_penelitian_yang_dipublikasikan_dalam_bentuk_jurnal</v>
      </c>
      <c r="D15" s="9" t="s">
        <v>46</v>
      </c>
      <c r="E15" s="10">
        <v>10</v>
      </c>
      <c r="F15" s="9" t="str">
        <f t="shared" si="1"/>
        <v>Hasil penelitian yang dipublikasikan dalam bentuk jurnal - Jurnal Nasional yang tidak terakreditasi (10)</v>
      </c>
      <c r="G15" s="10">
        <v>10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15.75" customHeight="1" x14ac:dyDescent="0.45">
      <c r="A16" s="7"/>
      <c r="B16" s="9" t="s">
        <v>47</v>
      </c>
      <c r="C16" s="7" t="str">
        <f t="shared" si="0"/>
        <v>Hasil_penelitian_yang_didiseminasikan_Dipresentasikan_dan_dimuat_dalam_prosiding_yang_dipublikasikan_ber_ISSN_atau_ISBN</v>
      </c>
      <c r="D16" s="9" t="s">
        <v>48</v>
      </c>
      <c r="E16" s="10">
        <v>20</v>
      </c>
      <c r="F16" s="9" t="str">
        <f t="shared" si="1"/>
        <v>Hasil penelitian yang didiseminasikan Dipresentasikan dan dimuat dalam prosiding yang dipublikasikan ber ISSN atau ISBN - Internasional terindeks dengan Quartile tertentu, SJR atau IF (20)</v>
      </c>
      <c r="G16" s="10">
        <v>20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5.75" customHeight="1" x14ac:dyDescent="0.45">
      <c r="A17" s="7"/>
      <c r="B17" s="9" t="s">
        <v>47</v>
      </c>
      <c r="C17" s="7" t="str">
        <f t="shared" si="0"/>
        <v>Hasil_penelitian_yang_didiseminasikan_Dipresentasikan_dan_dimuat_dalam_prosiding_yang_dipublikasikan_ber_ISSN_atau_ISBN</v>
      </c>
      <c r="D17" s="9" t="s">
        <v>49</v>
      </c>
      <c r="E17" s="10">
        <v>10</v>
      </c>
      <c r="F17" s="9" t="str">
        <f t="shared" si="1"/>
        <v>Hasil penelitian yang didiseminasikan Dipresentasikan dan dimuat dalam prosiding yang dipublikasikan ber ISSN atau ISBN - Internasional dan tidak terindeks (10)</v>
      </c>
      <c r="G17" s="10">
        <v>10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5.75" customHeight="1" x14ac:dyDescent="0.45">
      <c r="A18" s="7"/>
      <c r="B18" s="9" t="s">
        <v>47</v>
      </c>
      <c r="C18" s="7" t="str">
        <f t="shared" si="0"/>
        <v>Hasil_penelitian_yang_didiseminasikan_Dipresentasikan_dan_dimuat_dalam_prosiding_yang_dipublikasikan_ber_ISSN_atau_ISBN</v>
      </c>
      <c r="D18" s="9" t="s">
        <v>50</v>
      </c>
      <c r="E18" s="10">
        <v>7.5</v>
      </c>
      <c r="F18" s="9" t="str">
        <f t="shared" si="1"/>
        <v>Hasil penelitian yang didiseminasikan Dipresentasikan dan dimuat dalam prosiding yang dipublikasikan ber ISSN atau ISBN - Nasional ber ISSN atau ISBN (7,5)</v>
      </c>
      <c r="G18" s="10">
        <v>7.5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5.75" customHeight="1" x14ac:dyDescent="0.45">
      <c r="A19" s="7"/>
      <c r="B19" s="9" t="s">
        <v>51</v>
      </c>
      <c r="C19" s="7" t="str">
        <f t="shared" si="0"/>
        <v>Disajikan_dalam_seminar_atau_simposium_atau_lokakarya_atau_orasi_ilmiah_tetapi_tidak_dimuat_dalam_prosiding</v>
      </c>
      <c r="D19" s="9" t="s">
        <v>31</v>
      </c>
      <c r="E19" s="10">
        <v>5</v>
      </c>
      <c r="F19" s="9" t="str">
        <f t="shared" si="1"/>
        <v>Disajikan dalam seminar atau simposium atau lokakarya atau orasi ilmiah tetapi tidak dimuat dalam prosiding - Internasional (5)</v>
      </c>
      <c r="G19" s="10">
        <v>5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5.75" customHeight="1" x14ac:dyDescent="0.45">
      <c r="A20" s="7"/>
      <c r="B20" s="9" t="s">
        <v>51</v>
      </c>
      <c r="C20" s="7" t="str">
        <f t="shared" si="0"/>
        <v>Disajikan_dalam_seminar_atau_simposium_atau_lokakarya_atau_orasi_ilmiah_tetapi_tidak_dimuat_dalam_prosiding</v>
      </c>
      <c r="D20" s="9" t="s">
        <v>33</v>
      </c>
      <c r="E20" s="10">
        <v>3</v>
      </c>
      <c r="F20" s="9" t="str">
        <f t="shared" si="1"/>
        <v>Disajikan dalam seminar atau simposium atau lokakarya atau orasi ilmiah tetapi tidak dimuat dalam prosiding - Nasional (3)</v>
      </c>
      <c r="G20" s="10">
        <v>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5.75" customHeight="1" x14ac:dyDescent="0.45">
      <c r="A21" s="7"/>
      <c r="B21" s="9" t="s">
        <v>52</v>
      </c>
      <c r="C21" s="7" t="str">
        <f t="shared" si="0"/>
        <v>Hasil_penelitian_yang_disajikan_dalam_koran_atau_majalah_populer</v>
      </c>
      <c r="D21" s="9" t="s">
        <v>52</v>
      </c>
      <c r="E21" s="10">
        <v>2</v>
      </c>
      <c r="F21" s="9" t="str">
        <f t="shared" si="1"/>
        <v>Hasil penelitian yang disajikan dalam koran atau majalah populer - Hasil penelitian yang disajikan dalam koran atau majalah populer (2)</v>
      </c>
      <c r="G21" s="10">
        <v>2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5.75" customHeight="1" x14ac:dyDescent="0.45">
      <c r="A22" s="7"/>
      <c r="B22" s="9" t="s">
        <v>53</v>
      </c>
      <c r="C22" s="7" t="str">
        <f t="shared" si="0"/>
        <v>Hasil_penelitian_atau_kerjasama_industri_yang_tidak_dipublikasikan</v>
      </c>
      <c r="D22" s="9" t="s">
        <v>53</v>
      </c>
      <c r="E22" s="10">
        <v>2</v>
      </c>
      <c r="F22" s="9" t="str">
        <f t="shared" si="1"/>
        <v>Hasil penelitian atau kerjasama industri yang tidak dipublikasikan - Hasil penelitian atau kerjasama industri yang tidak dipublikasikan (2)</v>
      </c>
      <c r="G22" s="10">
        <v>2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spans="1:30" ht="15.75" customHeight="1" x14ac:dyDescent="0.45">
      <c r="A23" s="7"/>
      <c r="B23" s="9" t="s">
        <v>54</v>
      </c>
      <c r="C23" s="7" t="str">
        <f t="shared" si="0"/>
        <v>Menerjemahkan_atau_menyadur_buku_ilmiah_yang_diterbitkan_ber_ISBN</v>
      </c>
      <c r="D23" s="9" t="s">
        <v>54</v>
      </c>
      <c r="E23" s="10">
        <v>15</v>
      </c>
      <c r="F23" s="9" t="str">
        <f t="shared" si="1"/>
        <v>Menerjemahkan atau menyadur buku ilmiah yang diterbitkan ber ISBN - Menerjemahkan atau menyadur buku ilmiah yang diterbitkan ber ISBN (15)</v>
      </c>
      <c r="G23" s="10">
        <v>15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5.75" customHeight="1" x14ac:dyDescent="0.45">
      <c r="A24" s="7"/>
      <c r="B24" s="9" t="s">
        <v>55</v>
      </c>
      <c r="C24" s="7" t="str">
        <f t="shared" si="0"/>
        <v>Mengedit_atau_menyunting_karya_ilmiah_dalam_bentuk_buku_yang_diterbitkan_ber_ISBN</v>
      </c>
      <c r="D24" s="9" t="s">
        <v>55</v>
      </c>
      <c r="E24" s="10">
        <v>10</v>
      </c>
      <c r="F24" s="9" t="str">
        <f t="shared" si="1"/>
        <v>Mengedit atau menyunting karya ilmiah dalam bentuk buku yang diterbitkan ber ISBN - Mengedit atau menyunting karya ilmiah dalam bentuk buku yang diterbitkan ber ISBN (10)</v>
      </c>
      <c r="G24" s="10">
        <v>10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15.75" customHeight="1" x14ac:dyDescent="0.45">
      <c r="A25" s="7"/>
      <c r="B25" s="9" t="s">
        <v>56</v>
      </c>
      <c r="C25" s="7" t="str">
        <f t="shared" si="0"/>
        <v>Membuat_rancangan_dan_karya_teknologi_yang_dipatenkan_atau_karya_atau_inovasi_yang_memperoleh_sertifikat_HKI_secara_nasional_atau_internasional</v>
      </c>
      <c r="D25" s="9" t="s">
        <v>57</v>
      </c>
      <c r="E25" s="10">
        <v>60</v>
      </c>
      <c r="F25" s="9" t="str">
        <f t="shared" si="1"/>
        <v>Membuat rancangan dan karya teknologi yang dipatenkan atau karya atau inovasi yang memperoleh sertifikat HKI secara nasional atau internasional - Internasional yang sudah diterapkan di industri paling sedikit diakui oleh 4 Negara (60)</v>
      </c>
      <c r="G25" s="10">
        <v>60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15.75" customHeight="1" x14ac:dyDescent="0.45">
      <c r="A26" s="7"/>
      <c r="B26" s="9" t="s">
        <v>56</v>
      </c>
      <c r="C26" s="7" t="str">
        <f t="shared" si="0"/>
        <v>Membuat_rancangan_dan_karya_teknologi_yang_dipatenkan_atau_karya_atau_inovasi_yang_memperoleh_sertifikat_HKI_secara_nasional_atau_internasional</v>
      </c>
      <c r="D26" s="9" t="s">
        <v>58</v>
      </c>
      <c r="E26" s="10">
        <v>50</v>
      </c>
      <c r="F26" s="9" t="str">
        <f t="shared" si="1"/>
        <v>Membuat rancangan dan karya teknologi yang dipatenkan atau karya atau inovasi yang memperoleh sertifikat HKI secara nasional atau internasional - Internasional paling sedikit diakui oleh 4 Negara (50)</v>
      </c>
      <c r="G26" s="10">
        <v>50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85.25" x14ac:dyDescent="0.45">
      <c r="A27" s="7"/>
      <c r="B27" s="9" t="s">
        <v>56</v>
      </c>
      <c r="C27" s="7" t="str">
        <f t="shared" si="0"/>
        <v>Membuat_rancangan_dan_karya_teknologi_yang_dipatenkan_atau_karya_atau_inovasi_yang_memperoleh_sertifikat_HKI_secara_nasional_atau_internasional</v>
      </c>
      <c r="D27" s="9" t="s">
        <v>59</v>
      </c>
      <c r="E27" s="10">
        <v>40</v>
      </c>
      <c r="F27" s="9" t="str">
        <f t="shared" si="1"/>
        <v>Membuat rancangan dan karya teknologi yang dipatenkan atau karya atau inovasi yang memperoleh sertifikat HKI secara nasional atau internasional - Nasional yang sudah diterapkan di industri (40)</v>
      </c>
      <c r="G27" s="10">
        <v>40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185.25" x14ac:dyDescent="0.45">
      <c r="A28" s="7"/>
      <c r="B28" s="9" t="s">
        <v>56</v>
      </c>
      <c r="C28" s="7" t="str">
        <f t="shared" si="0"/>
        <v>Membuat_rancangan_dan_karya_teknologi_yang_dipatenkan_atau_karya_atau_inovasi_yang_memperoleh_sertifikat_HKI_secara_nasional_atau_internasional</v>
      </c>
      <c r="D28" s="9" t="s">
        <v>33</v>
      </c>
      <c r="E28" s="10">
        <v>30</v>
      </c>
      <c r="F28" s="9" t="str">
        <f t="shared" si="1"/>
        <v>Membuat rancangan dan karya teknologi yang dipatenkan atau karya atau inovasi yang memperoleh sertifikat HKI secara nasional atau internasional - Nasional (30)</v>
      </c>
      <c r="G28" s="10">
        <v>30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185.25" x14ac:dyDescent="0.45">
      <c r="A29" s="7"/>
      <c r="B29" s="9" t="s">
        <v>56</v>
      </c>
      <c r="C29" s="7" t="str">
        <f t="shared" si="0"/>
        <v>Membuat_rancangan_dan_karya_teknologi_yang_dipatenkan_atau_karya_atau_inovasi_yang_memperoleh_sertifikat_HKI_secara_nasional_atau_internasional</v>
      </c>
      <c r="D29" s="9" t="s">
        <v>60</v>
      </c>
      <c r="E29" s="10">
        <v>20</v>
      </c>
      <c r="F29" s="9" t="str">
        <f t="shared" si="1"/>
        <v>Membuat rancangan dan karya teknologi yang dipatenkan atau karya atau inovasi yang memperoleh sertifikat HKI secara nasional atau internasional - Nasional, dalam bentuk paten sederhana (20)</v>
      </c>
      <c r="G29" s="10">
        <v>20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185.25" x14ac:dyDescent="0.45">
      <c r="A30" s="7"/>
      <c r="B30" s="9" t="s">
        <v>56</v>
      </c>
      <c r="C30" s="7" t="str">
        <f t="shared" si="0"/>
        <v>Membuat_rancangan_dan_karya_teknologi_yang_dipatenkan_atau_karya_atau_inovasi_yang_memperoleh_sertifikat_HKI_secara_nasional_atau_internasional</v>
      </c>
      <c r="D30" s="9" t="s">
        <v>61</v>
      </c>
      <c r="E30" s="10">
        <v>15</v>
      </c>
      <c r="F30" s="9" t="str">
        <f t="shared" si="1"/>
        <v>Membuat rancangan dan karya teknologi yang dipatenkan atau karya atau inovasi yang memperoleh sertifikat HKI secara nasional atau internasional - Karya ciptaan, desain industri, indikasi geografis (15)</v>
      </c>
      <c r="G30" s="10">
        <v>15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185.25" x14ac:dyDescent="0.45">
      <c r="A31" s="7"/>
      <c r="B31" s="9" t="s">
        <v>56</v>
      </c>
      <c r="C31" s="7" t="str">
        <f t="shared" si="0"/>
        <v>Membuat_rancangan_dan_karya_teknologi_yang_dipatenkan_atau_karya_atau_inovasi_yang_memperoleh_sertifikat_HKI_secara_nasional_atau_internasional</v>
      </c>
      <c r="D31" s="9" t="s">
        <v>62</v>
      </c>
      <c r="E31" s="10">
        <v>15</v>
      </c>
      <c r="F31" s="9" t="str">
        <f t="shared" si="1"/>
        <v>Membuat rancangan dan karya teknologi yang dipatenkan atau karya atau inovasi yang memperoleh sertifikat HKI secara nasional atau internasional - Surat pencatatan ciptaan karya seni dari DJKI (15)</v>
      </c>
      <c r="G31" s="10">
        <v>15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228" x14ac:dyDescent="0.45">
      <c r="A32" s="7"/>
      <c r="B32" s="9" t="s">
        <v>63</v>
      </c>
      <c r="C32" s="7" t="str">
        <f t="shared" si="0"/>
        <v>Menghasilkan_karya_inovatif_atau_karya_teknologi_atau_karya_teknologi_tepat_guna_atau_karya_desain_atau_karya_seni_tidak_dipatenkan_atau_tidak_terdaftar_HKI_atau_tidak_dipublikasikan</v>
      </c>
      <c r="D32" s="9" t="s">
        <v>64</v>
      </c>
      <c r="E32" s="10">
        <v>40</v>
      </c>
      <c r="F32" s="9" t="str">
        <f t="shared" si="1"/>
        <v>Menghasilkan karya inovatif atau karya teknologi atau karya teknologi tepat guna atau karya desain atau karya seni tidak dipatenkan atau tidak terdaftar HKI atau tidak dipublikasikan - Dampak kebermanfaatan pada kemajuan teknologi atau industri dan/atau masyarakat paling rendah tingkat nasional (40)</v>
      </c>
      <c r="G32" s="10">
        <v>40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242.25" x14ac:dyDescent="0.45">
      <c r="A33" s="7"/>
      <c r="B33" s="9" t="s">
        <v>65</v>
      </c>
      <c r="C33" s="7" t="str">
        <f t="shared" si="0"/>
        <v>Menghasilkan_rumusan_kebijakan_yang_monumental_dalam_bentuk_arahan_atau_kertas_kebijakan_policy_brief_atau_policy_paper_yang_berkontribusi_terhadap_pengembangan_kebijakan_dan_pembangunan</v>
      </c>
      <c r="D33" s="9" t="s">
        <v>66</v>
      </c>
      <c r="E33" s="10">
        <v>20</v>
      </c>
      <c r="F33" s="9" t="str">
        <f t="shared" si="1"/>
        <v>Menghasilkan rumusan kebijakan yang monumental dalam bentuk arahan atau kertas kebijakan policy brief atau policy paper yang berkontribusi terhadap pengembangan kebijakan dan pembangunan - Tingkat Internasional (20)</v>
      </c>
      <c r="G33" s="10">
        <v>20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242.25" x14ac:dyDescent="0.45">
      <c r="A34" s="7"/>
      <c r="B34" s="9" t="s">
        <v>65</v>
      </c>
      <c r="C34" s="7" t="str">
        <f t="shared" si="0"/>
        <v>Menghasilkan_rumusan_kebijakan_yang_monumental_dalam_bentuk_arahan_atau_kertas_kebijakan_policy_brief_atau_policy_paper_yang_berkontribusi_terhadap_pengembangan_kebijakan_dan_pembangunan</v>
      </c>
      <c r="D34" s="9" t="s">
        <v>67</v>
      </c>
      <c r="E34" s="10">
        <v>15</v>
      </c>
      <c r="F34" s="9" t="str">
        <f t="shared" si="1"/>
        <v>Menghasilkan rumusan kebijakan yang monumental dalam bentuk arahan atau kertas kebijakan policy brief atau policy paper yang berkontribusi terhadap pengembangan kebijakan dan pembangunan - Tingkat Nasional (15)</v>
      </c>
      <c r="G34" s="10">
        <v>15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242.25" x14ac:dyDescent="0.45">
      <c r="A35" s="7"/>
      <c r="B35" s="9" t="s">
        <v>65</v>
      </c>
      <c r="C35" s="7" t="str">
        <f t="shared" si="0"/>
        <v>Menghasilkan_rumusan_kebijakan_yang_monumental_dalam_bentuk_arahan_atau_kertas_kebijakan_policy_brief_atau_policy_paper_yang_berkontribusi_terhadap_pengembangan_kebijakan_dan_pembangunan</v>
      </c>
      <c r="D35" s="9" t="s">
        <v>68</v>
      </c>
      <c r="E35" s="10">
        <v>10</v>
      </c>
      <c r="F35" s="9" t="str">
        <f t="shared" si="1"/>
        <v>Menghasilkan rumusan kebijakan yang monumental dalam bentuk arahan atau kertas kebijakan policy brief atau policy paper yang berkontribusi terhadap pengembangan kebijakan dan pembangunan - Lokal (10)</v>
      </c>
      <c r="G35" s="10">
        <v>10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256.5" x14ac:dyDescent="0.45">
      <c r="A36" s="7"/>
      <c r="B36" s="9" t="s">
        <v>69</v>
      </c>
      <c r="C36" s="7" t="str">
        <f t="shared" si="0"/>
        <v>Membuat_rancangan_dan_karya_teknologi_yang_tidak_dipatenkan_atau_rancangan_dan_karya_seni_monumental_yang_tidak_terdaftar_di_HKI_tetapi_telah_dipresentasikan_pada_forum_yang_teragenda</v>
      </c>
      <c r="D36" s="9" t="s">
        <v>66</v>
      </c>
      <c r="E36" s="10">
        <v>20</v>
      </c>
      <c r="F36" s="9" t="str">
        <f t="shared" si="1"/>
        <v>Membuat rancangan dan karya teknologi yang tidak dipatenkan atau rancangan dan karya seni monumental yang tidak terdaftar di HKI tetapi telah dipresentasikan pada forum yang teragenda - Tingkat Internasional (20)</v>
      </c>
      <c r="G36" s="10">
        <v>20</v>
      </c>
      <c r="H36" s="7"/>
      <c r="I36" s="7"/>
      <c r="J36" s="7"/>
      <c r="K36" s="7"/>
      <c r="L36" s="7"/>
      <c r="M36" s="7"/>
      <c r="N36" s="7"/>
      <c r="O36" s="7"/>
      <c r="P36" s="7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7"/>
    </row>
    <row r="37" spans="1:30" ht="256.5" x14ac:dyDescent="0.45">
      <c r="A37" s="7"/>
      <c r="B37" s="9" t="s">
        <v>69</v>
      </c>
      <c r="C37" s="7" t="str">
        <f t="shared" si="0"/>
        <v>Membuat_rancangan_dan_karya_teknologi_yang_tidak_dipatenkan_atau_rancangan_dan_karya_seni_monumental_yang_tidak_terdaftar_di_HKI_tetapi_telah_dipresentasikan_pada_forum_yang_teragenda</v>
      </c>
      <c r="D37" s="9" t="s">
        <v>67</v>
      </c>
      <c r="E37" s="10">
        <v>15</v>
      </c>
      <c r="F37" s="9" t="str">
        <f t="shared" si="1"/>
        <v>Membuat rancangan dan karya teknologi yang tidak dipatenkan atau rancangan dan karya seni monumental yang tidak terdaftar di HKI tetapi telah dipresentasikan pada forum yang teragenda - Tingkat Nasional (15)</v>
      </c>
      <c r="G37" s="10">
        <v>15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256.5" x14ac:dyDescent="0.45">
      <c r="A38" s="7"/>
      <c r="B38" s="9" t="s">
        <v>69</v>
      </c>
      <c r="C38" s="7" t="str">
        <f t="shared" si="0"/>
        <v>Membuat_rancangan_dan_karya_teknologi_yang_tidak_dipatenkan_atau_rancangan_dan_karya_seni_monumental_yang_tidak_terdaftar_di_HKI_tetapi_telah_dipresentasikan_pada_forum_yang_teragenda</v>
      </c>
      <c r="D38" s="9" t="s">
        <v>70</v>
      </c>
      <c r="E38" s="10">
        <v>10</v>
      </c>
      <c r="F38" s="9" t="str">
        <f t="shared" si="1"/>
        <v>Membuat rancangan dan karya teknologi yang tidak dipatenkan atau rancangan dan karya seni monumental yang tidak terdaftar di HKI tetapi telah dipresentasikan pada forum yang teragenda - Tingkat Lokal (10)</v>
      </c>
      <c r="G38" s="10">
        <v>10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14.25" x14ac:dyDescent="0.4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4.25" x14ac:dyDescent="0.4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14.25" x14ac:dyDescent="0.4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4.25" x14ac:dyDescent="0.4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4.25" x14ac:dyDescent="0.4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4.25" x14ac:dyDescent="0.4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14.25" x14ac:dyDescent="0.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14.25" x14ac:dyDescent="0.4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14.25" x14ac:dyDescent="0.4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14.25" x14ac:dyDescent="0.4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14.25" x14ac:dyDescent="0.4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14.25" x14ac:dyDescent="0.4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ht="14.25" x14ac:dyDescent="0.4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ht="14.25" x14ac:dyDescent="0.4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ht="14.25" x14ac:dyDescent="0.4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ht="14.25" x14ac:dyDescent="0.4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ht="14.25" x14ac:dyDescent="0.4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ht="14.25" x14ac:dyDescent="0.4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14.25" x14ac:dyDescent="0.4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ht="14.25" x14ac:dyDescent="0.4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ht="14.25" x14ac:dyDescent="0.4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ht="14.25" x14ac:dyDescent="0.4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ht="14.25" x14ac:dyDescent="0.4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ht="14.25" x14ac:dyDescent="0.4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14.25" x14ac:dyDescent="0.4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ht="14.25" x14ac:dyDescent="0.4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ht="14.25" x14ac:dyDescent="0.4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ht="14.25" x14ac:dyDescent="0.4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ht="14.25" x14ac:dyDescent="0.4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ht="14.25" x14ac:dyDescent="0.4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ht="14.25" x14ac:dyDescent="0.4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ht="14.25" x14ac:dyDescent="0.4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ht="14.25" x14ac:dyDescent="0.4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ht="14.25" x14ac:dyDescent="0.4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ht="14.25" x14ac:dyDescent="0.4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ht="14.25" x14ac:dyDescent="0.4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ht="14.25" x14ac:dyDescent="0.4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ht="14.25" x14ac:dyDescent="0.4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ht="14.25" x14ac:dyDescent="0.4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ht="14.25" x14ac:dyDescent="0.4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ht="14.25" x14ac:dyDescent="0.4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ht="14.25" x14ac:dyDescent="0.4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ht="14.25" x14ac:dyDescent="0.4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ht="14.25" x14ac:dyDescent="0.4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ht="14.25" x14ac:dyDescent="0.4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ht="14.25" x14ac:dyDescent="0.4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ht="14.25" x14ac:dyDescent="0.4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ht="14.25" x14ac:dyDescent="0.4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ht="14.25" x14ac:dyDescent="0.4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ht="14.25" x14ac:dyDescent="0.4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ht="14.25" x14ac:dyDescent="0.4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ht="14.25" x14ac:dyDescent="0.4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ht="14.25" x14ac:dyDescent="0.4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ht="14.25" x14ac:dyDescent="0.4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ht="14.25" x14ac:dyDescent="0.4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ht="14.25" x14ac:dyDescent="0.4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ht="14.25" x14ac:dyDescent="0.4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ht="14.25" x14ac:dyDescent="0.4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ht="14.25" x14ac:dyDescent="0.4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ht="14.25" x14ac:dyDescent="0.4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ht="14.25" x14ac:dyDescent="0.4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ht="14.25" x14ac:dyDescent="0.4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ht="14.25" x14ac:dyDescent="0.4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ht="14.25" x14ac:dyDescent="0.4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ht="14.25" x14ac:dyDescent="0.4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ht="14.25" x14ac:dyDescent="0.4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ht="14.25" x14ac:dyDescent="0.4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ht="14.25" x14ac:dyDescent="0.4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ht="14.25" x14ac:dyDescent="0.4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ht="14.25" x14ac:dyDescent="0.4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ht="14.25" x14ac:dyDescent="0.4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ht="14.25" x14ac:dyDescent="0.4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ht="14.25" x14ac:dyDescent="0.4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ht="14.25" x14ac:dyDescent="0.4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ht="14.25" x14ac:dyDescent="0.4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ht="14.25" x14ac:dyDescent="0.4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ht="14.25" x14ac:dyDescent="0.4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ht="14.25" x14ac:dyDescent="0.4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ht="14.25" x14ac:dyDescent="0.4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ht="14.25" x14ac:dyDescent="0.4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ht="14.25" x14ac:dyDescent="0.4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ht="14.25" x14ac:dyDescent="0.4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ht="14.25" x14ac:dyDescent="0.4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ht="14.25" x14ac:dyDescent="0.4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ht="14.25" x14ac:dyDescent="0.4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ht="14.25" x14ac:dyDescent="0.4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ht="14.25" x14ac:dyDescent="0.4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ht="14.25" x14ac:dyDescent="0.4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ht="14.25" x14ac:dyDescent="0.4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ht="14.25" x14ac:dyDescent="0.4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ht="14.25" x14ac:dyDescent="0.4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ht="14.25" x14ac:dyDescent="0.4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ht="14.25" x14ac:dyDescent="0.4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ht="14.25" x14ac:dyDescent="0.4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ht="14.25" x14ac:dyDescent="0.4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ht="14.25" x14ac:dyDescent="0.4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ht="14.25" x14ac:dyDescent="0.4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ht="14.25" x14ac:dyDescent="0.4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ht="14.25" x14ac:dyDescent="0.4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ht="14.25" x14ac:dyDescent="0.4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ht="14.25" x14ac:dyDescent="0.4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ht="14.25" x14ac:dyDescent="0.4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ht="14.25" x14ac:dyDescent="0.4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ht="14.25" x14ac:dyDescent="0.4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ht="14.25" x14ac:dyDescent="0.4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ht="14.25" x14ac:dyDescent="0.4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ht="14.25" x14ac:dyDescent="0.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ht="14.25" x14ac:dyDescent="0.4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ht="14.25" x14ac:dyDescent="0.4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ht="14.25" x14ac:dyDescent="0.4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ht="14.25" x14ac:dyDescent="0.4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ht="14.25" x14ac:dyDescent="0.4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ht="14.25" x14ac:dyDescent="0.4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ht="14.25" x14ac:dyDescent="0.4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ht="14.25" x14ac:dyDescent="0.4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ht="14.25" x14ac:dyDescent="0.4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ht="14.25" x14ac:dyDescent="0.4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ht="14.25" x14ac:dyDescent="0.4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ht="14.25" x14ac:dyDescent="0.4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ht="14.25" x14ac:dyDescent="0.4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ht="14.25" x14ac:dyDescent="0.4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ht="14.25" x14ac:dyDescent="0.4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ht="14.25" x14ac:dyDescent="0.4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ht="14.25" x14ac:dyDescent="0.4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ht="14.25" x14ac:dyDescent="0.4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ht="14.25" x14ac:dyDescent="0.4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ht="14.25" x14ac:dyDescent="0.4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ht="14.25" x14ac:dyDescent="0.4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ht="14.25" x14ac:dyDescent="0.4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ht="14.25" x14ac:dyDescent="0.4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ht="14.25" x14ac:dyDescent="0.4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ht="14.25" x14ac:dyDescent="0.4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ht="14.25" x14ac:dyDescent="0.4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ht="14.25" x14ac:dyDescent="0.4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ht="14.25" x14ac:dyDescent="0.4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ht="14.25" x14ac:dyDescent="0.4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ht="14.25" x14ac:dyDescent="0.4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ht="14.25" x14ac:dyDescent="0.4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ht="14.25" x14ac:dyDescent="0.4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ht="14.25" x14ac:dyDescent="0.4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ht="14.25" x14ac:dyDescent="0.4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ht="14.25" x14ac:dyDescent="0.4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ht="14.25" x14ac:dyDescent="0.4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ht="14.25" x14ac:dyDescent="0.4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ht="14.25" x14ac:dyDescent="0.4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ht="14.25" x14ac:dyDescent="0.4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ht="14.25" x14ac:dyDescent="0.4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ht="14.25" x14ac:dyDescent="0.4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ht="14.25" x14ac:dyDescent="0.4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ht="14.25" x14ac:dyDescent="0.4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ht="14.25" x14ac:dyDescent="0.4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ht="14.25" x14ac:dyDescent="0.4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ht="14.25" x14ac:dyDescent="0.4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ht="14.25" x14ac:dyDescent="0.4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ht="14.25" x14ac:dyDescent="0.4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ht="14.25" x14ac:dyDescent="0.4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ht="14.25" x14ac:dyDescent="0.4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ht="14.25" x14ac:dyDescent="0.4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ht="14.25" x14ac:dyDescent="0.4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ht="14.25" x14ac:dyDescent="0.4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ht="14.25" x14ac:dyDescent="0.4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ht="14.25" x14ac:dyDescent="0.4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ht="14.25" x14ac:dyDescent="0.4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ht="14.25" x14ac:dyDescent="0.4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ht="14.25" x14ac:dyDescent="0.4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ht="14.25" x14ac:dyDescent="0.4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ht="14.25" x14ac:dyDescent="0.4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ht="14.25" x14ac:dyDescent="0.4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ht="14.25" x14ac:dyDescent="0.4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ht="14.25" x14ac:dyDescent="0.4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ht="14.25" x14ac:dyDescent="0.4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ht="14.25" x14ac:dyDescent="0.4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ht="14.25" x14ac:dyDescent="0.4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ht="14.25" x14ac:dyDescent="0.4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ht="14.25" x14ac:dyDescent="0.4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ht="14.25" x14ac:dyDescent="0.4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ht="14.25" x14ac:dyDescent="0.4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ht="14.25" x14ac:dyDescent="0.4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ht="14.25" x14ac:dyDescent="0.4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ht="14.25" x14ac:dyDescent="0.4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ht="14.25" x14ac:dyDescent="0.4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ht="14.25" x14ac:dyDescent="0.4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ht="14.25" x14ac:dyDescent="0.4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ht="14.25" x14ac:dyDescent="0.4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ht="14.25" x14ac:dyDescent="0.4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ht="14.25" x14ac:dyDescent="0.4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ht="14.25" x14ac:dyDescent="0.4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ht="14.25" x14ac:dyDescent="0.4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ht="14.25" x14ac:dyDescent="0.4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ht="14.25" x14ac:dyDescent="0.4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ht="14.25" x14ac:dyDescent="0.4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ht="14.25" x14ac:dyDescent="0.4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ht="14.25" x14ac:dyDescent="0.4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ht="14.25" x14ac:dyDescent="0.4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ht="14.25" x14ac:dyDescent="0.4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ht="14.25" x14ac:dyDescent="0.4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ht="14.25" x14ac:dyDescent="0.4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ht="14.25" x14ac:dyDescent="0.4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ht="14.25" x14ac:dyDescent="0.4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ht="14.25" x14ac:dyDescent="0.4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ht="14.25" x14ac:dyDescent="0.4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ht="14.25" x14ac:dyDescent="0.4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ht="14.25" x14ac:dyDescent="0.4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ht="14.25" x14ac:dyDescent="0.4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ht="14.25" x14ac:dyDescent="0.4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ht="14.25" x14ac:dyDescent="0.4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ht="14.25" x14ac:dyDescent="0.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ht="14.25" x14ac:dyDescent="0.4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ht="14.25" x14ac:dyDescent="0.4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ht="14.25" x14ac:dyDescent="0.4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ht="14.25" x14ac:dyDescent="0.4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ht="14.25" x14ac:dyDescent="0.4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ht="14.25" x14ac:dyDescent="0.4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ht="14.25" x14ac:dyDescent="0.4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ht="14.25" x14ac:dyDescent="0.4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ht="14.25" x14ac:dyDescent="0.4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ht="14.25" x14ac:dyDescent="0.4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ht="14.25" x14ac:dyDescent="0.4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ht="14.25" x14ac:dyDescent="0.4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ht="14.25" x14ac:dyDescent="0.4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ht="14.25" x14ac:dyDescent="0.4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ht="14.25" x14ac:dyDescent="0.4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ht="14.25" x14ac:dyDescent="0.4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ht="14.25" x14ac:dyDescent="0.4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ht="14.25" x14ac:dyDescent="0.4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ht="14.25" x14ac:dyDescent="0.4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ht="14.25" x14ac:dyDescent="0.4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ht="14.25" x14ac:dyDescent="0.4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ht="14.25" x14ac:dyDescent="0.4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ht="14.25" x14ac:dyDescent="0.4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ht="14.25" x14ac:dyDescent="0.4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ht="14.25" x14ac:dyDescent="0.4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ht="14.25" x14ac:dyDescent="0.4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ht="14.25" x14ac:dyDescent="0.4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ht="14.25" x14ac:dyDescent="0.4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ht="14.25" x14ac:dyDescent="0.4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ht="14.25" x14ac:dyDescent="0.4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ht="14.25" x14ac:dyDescent="0.4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ht="14.25" x14ac:dyDescent="0.4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ht="14.25" x14ac:dyDescent="0.4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ht="14.25" x14ac:dyDescent="0.4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ht="14.25" x14ac:dyDescent="0.4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ht="14.25" x14ac:dyDescent="0.4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ht="14.25" x14ac:dyDescent="0.4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ht="14.25" x14ac:dyDescent="0.4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ht="14.25" x14ac:dyDescent="0.4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ht="14.25" x14ac:dyDescent="0.4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ht="14.25" x14ac:dyDescent="0.4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ht="14.25" x14ac:dyDescent="0.4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ht="14.25" x14ac:dyDescent="0.4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ht="14.25" x14ac:dyDescent="0.4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ht="14.25" x14ac:dyDescent="0.4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ht="14.25" x14ac:dyDescent="0.4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ht="14.25" x14ac:dyDescent="0.4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ht="14.25" x14ac:dyDescent="0.4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ht="14.25" x14ac:dyDescent="0.4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ht="14.25" x14ac:dyDescent="0.4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ht="14.25" x14ac:dyDescent="0.4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ht="14.25" x14ac:dyDescent="0.4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ht="14.25" x14ac:dyDescent="0.4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ht="14.25" x14ac:dyDescent="0.4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ht="14.25" x14ac:dyDescent="0.4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ht="14.25" x14ac:dyDescent="0.4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ht="14.25" x14ac:dyDescent="0.4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ht="14.25" x14ac:dyDescent="0.4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ht="14.25" x14ac:dyDescent="0.4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ht="14.25" x14ac:dyDescent="0.4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ht="14.25" x14ac:dyDescent="0.4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ht="14.25" x14ac:dyDescent="0.4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ht="14.25" x14ac:dyDescent="0.4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ht="14.25" x14ac:dyDescent="0.4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ht="14.25" x14ac:dyDescent="0.4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ht="14.25" x14ac:dyDescent="0.4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ht="14.25" x14ac:dyDescent="0.4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ht="14.25" x14ac:dyDescent="0.4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ht="14.25" x14ac:dyDescent="0.4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ht="14.25" x14ac:dyDescent="0.4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ht="14.25" x14ac:dyDescent="0.4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ht="14.25" x14ac:dyDescent="0.4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ht="14.25" x14ac:dyDescent="0.4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ht="14.25" x14ac:dyDescent="0.4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ht="14.25" x14ac:dyDescent="0.4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ht="14.25" x14ac:dyDescent="0.4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ht="14.25" x14ac:dyDescent="0.4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ht="14.25" x14ac:dyDescent="0.4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ht="14.25" x14ac:dyDescent="0.4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ht="14.25" x14ac:dyDescent="0.4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ht="14.25" x14ac:dyDescent="0.4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ht="14.25" x14ac:dyDescent="0.4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ht="14.25" x14ac:dyDescent="0.4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ht="14.25" x14ac:dyDescent="0.4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ht="14.25" x14ac:dyDescent="0.4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ht="14.25" x14ac:dyDescent="0.4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ht="14.25" x14ac:dyDescent="0.4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ht="14.25" x14ac:dyDescent="0.4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ht="14.25" x14ac:dyDescent="0.4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ht="14.25" x14ac:dyDescent="0.4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ht="14.25" x14ac:dyDescent="0.4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ht="14.25" x14ac:dyDescent="0.4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ht="14.25" x14ac:dyDescent="0.4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ht="14.25" x14ac:dyDescent="0.4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ht="14.25" x14ac:dyDescent="0.4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ht="14.25" x14ac:dyDescent="0.4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ht="14.25" x14ac:dyDescent="0.4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ht="14.25" x14ac:dyDescent="0.4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ht="14.25" x14ac:dyDescent="0.4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ht="14.25" x14ac:dyDescent="0.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ht="14.25" x14ac:dyDescent="0.4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ht="14.25" x14ac:dyDescent="0.4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ht="14.25" x14ac:dyDescent="0.4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ht="14.25" x14ac:dyDescent="0.4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ht="14.25" x14ac:dyDescent="0.4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ht="14.25" x14ac:dyDescent="0.4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ht="14.25" x14ac:dyDescent="0.4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ht="14.25" x14ac:dyDescent="0.4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ht="14.25" x14ac:dyDescent="0.4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ht="14.25" x14ac:dyDescent="0.4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ht="14.25" x14ac:dyDescent="0.4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ht="14.25" x14ac:dyDescent="0.4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ht="14.25" x14ac:dyDescent="0.4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ht="14.25" x14ac:dyDescent="0.4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ht="14.25" x14ac:dyDescent="0.4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ht="14.25" x14ac:dyDescent="0.4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ht="14.25" x14ac:dyDescent="0.4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ht="14.25" x14ac:dyDescent="0.4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ht="14.25" x14ac:dyDescent="0.4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ht="14.25" x14ac:dyDescent="0.4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ht="14.25" x14ac:dyDescent="0.4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ht="14.25" x14ac:dyDescent="0.4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ht="14.25" x14ac:dyDescent="0.4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ht="14.25" x14ac:dyDescent="0.4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ht="14.25" x14ac:dyDescent="0.4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ht="14.25" x14ac:dyDescent="0.4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ht="14.25" x14ac:dyDescent="0.4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ht="14.25" x14ac:dyDescent="0.4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ht="14.25" x14ac:dyDescent="0.4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ht="14.25" x14ac:dyDescent="0.4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ht="14.25" x14ac:dyDescent="0.4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ht="14.25" x14ac:dyDescent="0.4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ht="14.25" x14ac:dyDescent="0.4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ht="14.25" x14ac:dyDescent="0.4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ht="14.25" x14ac:dyDescent="0.4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ht="14.25" x14ac:dyDescent="0.4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ht="14.25" x14ac:dyDescent="0.4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ht="14.25" x14ac:dyDescent="0.4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ht="14.25" x14ac:dyDescent="0.4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ht="14.25" x14ac:dyDescent="0.4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ht="14.25" x14ac:dyDescent="0.4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ht="14.25" x14ac:dyDescent="0.4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ht="14.25" x14ac:dyDescent="0.4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ht="14.25" x14ac:dyDescent="0.4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ht="14.25" x14ac:dyDescent="0.4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ht="14.25" x14ac:dyDescent="0.4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ht="14.25" x14ac:dyDescent="0.4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ht="14.25" x14ac:dyDescent="0.4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ht="14.25" x14ac:dyDescent="0.4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ht="14.25" x14ac:dyDescent="0.4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ht="14.25" x14ac:dyDescent="0.4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ht="14.25" x14ac:dyDescent="0.4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ht="14.25" x14ac:dyDescent="0.4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ht="14.25" x14ac:dyDescent="0.4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ht="14.25" x14ac:dyDescent="0.4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ht="14.25" x14ac:dyDescent="0.4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ht="14.25" x14ac:dyDescent="0.4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ht="14.25" x14ac:dyDescent="0.4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ht="14.25" x14ac:dyDescent="0.4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ht="14.25" x14ac:dyDescent="0.4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ht="14.25" x14ac:dyDescent="0.4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ht="14.25" x14ac:dyDescent="0.4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ht="14.25" x14ac:dyDescent="0.4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ht="14.25" x14ac:dyDescent="0.4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ht="14.25" x14ac:dyDescent="0.4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ht="14.25" x14ac:dyDescent="0.4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ht="14.25" x14ac:dyDescent="0.4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ht="14.25" x14ac:dyDescent="0.4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ht="14.25" x14ac:dyDescent="0.4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ht="14.25" x14ac:dyDescent="0.4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ht="14.25" x14ac:dyDescent="0.4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ht="14.25" x14ac:dyDescent="0.4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ht="14.25" x14ac:dyDescent="0.4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ht="14.25" x14ac:dyDescent="0.4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ht="14.25" x14ac:dyDescent="0.4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ht="14.25" x14ac:dyDescent="0.4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ht="14.25" x14ac:dyDescent="0.4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ht="14.25" x14ac:dyDescent="0.4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ht="14.25" x14ac:dyDescent="0.4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ht="14.25" x14ac:dyDescent="0.4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ht="14.25" x14ac:dyDescent="0.4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ht="14.25" x14ac:dyDescent="0.4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ht="14.25" x14ac:dyDescent="0.4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ht="14.25" x14ac:dyDescent="0.4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ht="14.25" x14ac:dyDescent="0.4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ht="14.25" x14ac:dyDescent="0.4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ht="14.25" x14ac:dyDescent="0.4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ht="14.25" x14ac:dyDescent="0.4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ht="14.25" x14ac:dyDescent="0.4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ht="14.25" x14ac:dyDescent="0.4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ht="14.25" x14ac:dyDescent="0.4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ht="14.25" x14ac:dyDescent="0.4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ht="14.25" x14ac:dyDescent="0.4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ht="14.25" x14ac:dyDescent="0.4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ht="14.25" x14ac:dyDescent="0.4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ht="14.25" x14ac:dyDescent="0.4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ht="14.25" x14ac:dyDescent="0.4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ht="14.25" x14ac:dyDescent="0.4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ht="14.25" x14ac:dyDescent="0.4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ht="14.25" x14ac:dyDescent="0.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ht="14.25" x14ac:dyDescent="0.4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ht="14.25" x14ac:dyDescent="0.4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ht="14.25" x14ac:dyDescent="0.4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ht="14.25" x14ac:dyDescent="0.4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ht="14.25" x14ac:dyDescent="0.4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ht="14.25" x14ac:dyDescent="0.4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ht="14.25" x14ac:dyDescent="0.4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ht="14.25" x14ac:dyDescent="0.4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ht="14.25" x14ac:dyDescent="0.4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ht="14.25" x14ac:dyDescent="0.4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ht="14.25" x14ac:dyDescent="0.4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ht="14.25" x14ac:dyDescent="0.4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ht="14.25" x14ac:dyDescent="0.4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ht="14.25" x14ac:dyDescent="0.4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ht="14.25" x14ac:dyDescent="0.4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ht="14.25" x14ac:dyDescent="0.4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ht="14.25" x14ac:dyDescent="0.4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ht="14.25" x14ac:dyDescent="0.4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ht="14.25" x14ac:dyDescent="0.4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ht="14.25" x14ac:dyDescent="0.4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ht="14.25" x14ac:dyDescent="0.4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ht="14.25" x14ac:dyDescent="0.4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ht="14.25" x14ac:dyDescent="0.4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ht="14.25" x14ac:dyDescent="0.4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ht="14.25" x14ac:dyDescent="0.4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ht="14.25" x14ac:dyDescent="0.4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ht="14.25" x14ac:dyDescent="0.4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ht="14.25" x14ac:dyDescent="0.4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ht="14.25" x14ac:dyDescent="0.4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ht="14.25" x14ac:dyDescent="0.4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ht="14.25" x14ac:dyDescent="0.4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ht="14.25" x14ac:dyDescent="0.4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ht="14.25" x14ac:dyDescent="0.4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ht="14.25" x14ac:dyDescent="0.4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ht="14.25" x14ac:dyDescent="0.4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ht="14.25" x14ac:dyDescent="0.4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ht="14.25" x14ac:dyDescent="0.4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ht="14.25" x14ac:dyDescent="0.4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ht="14.25" x14ac:dyDescent="0.4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ht="14.25" x14ac:dyDescent="0.4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ht="14.25" x14ac:dyDescent="0.4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ht="14.25" x14ac:dyDescent="0.4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ht="14.25" x14ac:dyDescent="0.4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ht="14.25" x14ac:dyDescent="0.4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ht="14.25" x14ac:dyDescent="0.4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ht="14.25" x14ac:dyDescent="0.4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ht="14.25" x14ac:dyDescent="0.4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ht="14.25" x14ac:dyDescent="0.4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ht="14.25" x14ac:dyDescent="0.4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ht="14.25" x14ac:dyDescent="0.4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ht="14.25" x14ac:dyDescent="0.4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ht="14.25" x14ac:dyDescent="0.4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ht="14.25" x14ac:dyDescent="0.4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ht="14.25" x14ac:dyDescent="0.4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ht="14.25" x14ac:dyDescent="0.4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ht="14.25" x14ac:dyDescent="0.4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ht="14.25" x14ac:dyDescent="0.4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ht="14.25" x14ac:dyDescent="0.4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ht="14.25" x14ac:dyDescent="0.4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ht="14.25" x14ac:dyDescent="0.4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ht="14.25" x14ac:dyDescent="0.4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ht="14.25" x14ac:dyDescent="0.4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ht="14.25" x14ac:dyDescent="0.4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ht="14.25" x14ac:dyDescent="0.4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ht="14.25" x14ac:dyDescent="0.4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ht="14.25" x14ac:dyDescent="0.4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ht="14.25" x14ac:dyDescent="0.4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ht="14.25" x14ac:dyDescent="0.4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ht="14.25" x14ac:dyDescent="0.4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ht="14.25" x14ac:dyDescent="0.4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ht="14.25" x14ac:dyDescent="0.4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ht="14.25" x14ac:dyDescent="0.4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ht="14.25" x14ac:dyDescent="0.4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ht="14.25" x14ac:dyDescent="0.4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ht="14.25" x14ac:dyDescent="0.4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ht="14.25" x14ac:dyDescent="0.4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ht="14.25" x14ac:dyDescent="0.4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ht="14.25" x14ac:dyDescent="0.4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ht="14.25" x14ac:dyDescent="0.4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ht="14.25" x14ac:dyDescent="0.4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ht="14.25" x14ac:dyDescent="0.4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ht="14.25" x14ac:dyDescent="0.4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ht="14.25" x14ac:dyDescent="0.4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ht="14.25" x14ac:dyDescent="0.4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ht="14.25" x14ac:dyDescent="0.4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ht="14.25" x14ac:dyDescent="0.4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ht="14.25" x14ac:dyDescent="0.4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ht="14.25" x14ac:dyDescent="0.4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ht="14.25" x14ac:dyDescent="0.4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ht="14.25" x14ac:dyDescent="0.4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ht="14.25" x14ac:dyDescent="0.4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ht="14.25" x14ac:dyDescent="0.4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ht="14.25" x14ac:dyDescent="0.4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ht="14.25" x14ac:dyDescent="0.4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ht="14.25" x14ac:dyDescent="0.4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ht="14.25" x14ac:dyDescent="0.4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ht="14.25" x14ac:dyDescent="0.4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ht="14.25" x14ac:dyDescent="0.4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ht="14.25" x14ac:dyDescent="0.4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ht="14.25" x14ac:dyDescent="0.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ht="14.25" x14ac:dyDescent="0.4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ht="14.25" x14ac:dyDescent="0.4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ht="14.25" x14ac:dyDescent="0.4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ht="14.25" x14ac:dyDescent="0.4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ht="14.25" x14ac:dyDescent="0.4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ht="14.25" x14ac:dyDescent="0.4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ht="14.25" x14ac:dyDescent="0.4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ht="14.25" x14ac:dyDescent="0.4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ht="14.25" x14ac:dyDescent="0.4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ht="14.25" x14ac:dyDescent="0.4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ht="14.25" x14ac:dyDescent="0.4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ht="14.25" x14ac:dyDescent="0.4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ht="14.25" x14ac:dyDescent="0.4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ht="14.25" x14ac:dyDescent="0.4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ht="14.25" x14ac:dyDescent="0.4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ht="14.25" x14ac:dyDescent="0.4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ht="14.25" x14ac:dyDescent="0.4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ht="14.25" x14ac:dyDescent="0.4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ht="14.25" x14ac:dyDescent="0.4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ht="14.25" x14ac:dyDescent="0.4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ht="14.25" x14ac:dyDescent="0.4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ht="14.25" x14ac:dyDescent="0.4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ht="14.25" x14ac:dyDescent="0.4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ht="14.25" x14ac:dyDescent="0.4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ht="14.25" x14ac:dyDescent="0.4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ht="14.25" x14ac:dyDescent="0.4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ht="14.25" x14ac:dyDescent="0.4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ht="14.25" x14ac:dyDescent="0.4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ht="14.25" x14ac:dyDescent="0.4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ht="14.25" x14ac:dyDescent="0.4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ht="14.25" x14ac:dyDescent="0.4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ht="14.25" x14ac:dyDescent="0.4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ht="14.25" x14ac:dyDescent="0.4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ht="14.25" x14ac:dyDescent="0.4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ht="14.25" x14ac:dyDescent="0.4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ht="14.25" x14ac:dyDescent="0.4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ht="14.25" x14ac:dyDescent="0.4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ht="14.25" x14ac:dyDescent="0.4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ht="14.25" x14ac:dyDescent="0.4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ht="14.25" x14ac:dyDescent="0.4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ht="14.25" x14ac:dyDescent="0.4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ht="14.25" x14ac:dyDescent="0.4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ht="14.25" x14ac:dyDescent="0.4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ht="14.25" x14ac:dyDescent="0.4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ht="14.25" x14ac:dyDescent="0.4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ht="14.25" x14ac:dyDescent="0.4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ht="14.25" x14ac:dyDescent="0.4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ht="14.25" x14ac:dyDescent="0.4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ht="14.25" x14ac:dyDescent="0.4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ht="14.25" x14ac:dyDescent="0.4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ht="14.25" x14ac:dyDescent="0.4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ht="14.25" x14ac:dyDescent="0.4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ht="14.25" x14ac:dyDescent="0.4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ht="14.25" x14ac:dyDescent="0.4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ht="14.25" x14ac:dyDescent="0.4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ht="14.25" x14ac:dyDescent="0.4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ht="14.25" x14ac:dyDescent="0.4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ht="14.25" x14ac:dyDescent="0.4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ht="14.25" x14ac:dyDescent="0.4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ht="14.25" x14ac:dyDescent="0.4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ht="14.25" x14ac:dyDescent="0.4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ht="14.25" x14ac:dyDescent="0.4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ht="14.25" x14ac:dyDescent="0.4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ht="14.25" x14ac:dyDescent="0.4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ht="14.25" x14ac:dyDescent="0.4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ht="14.25" x14ac:dyDescent="0.4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ht="14.25" x14ac:dyDescent="0.4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ht="14.25" x14ac:dyDescent="0.4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ht="14.25" x14ac:dyDescent="0.4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ht="14.25" x14ac:dyDescent="0.4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ht="14.25" x14ac:dyDescent="0.4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ht="14.25" x14ac:dyDescent="0.4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ht="14.25" x14ac:dyDescent="0.4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ht="14.25" x14ac:dyDescent="0.4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ht="14.25" x14ac:dyDescent="0.4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ht="14.25" x14ac:dyDescent="0.4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ht="14.25" x14ac:dyDescent="0.4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ht="14.25" x14ac:dyDescent="0.4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ht="14.25" x14ac:dyDescent="0.4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ht="14.25" x14ac:dyDescent="0.4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ht="14.25" x14ac:dyDescent="0.4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ht="14.25" x14ac:dyDescent="0.4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ht="14.25" x14ac:dyDescent="0.4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ht="14.25" x14ac:dyDescent="0.4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ht="14.25" x14ac:dyDescent="0.4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ht="14.25" x14ac:dyDescent="0.4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ht="14.25" x14ac:dyDescent="0.4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ht="14.25" x14ac:dyDescent="0.4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ht="14.25" x14ac:dyDescent="0.4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ht="14.25" x14ac:dyDescent="0.4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ht="14.25" x14ac:dyDescent="0.4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ht="14.25" x14ac:dyDescent="0.4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ht="14.25" x14ac:dyDescent="0.4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ht="14.25" x14ac:dyDescent="0.4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ht="14.25" x14ac:dyDescent="0.4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ht="14.25" x14ac:dyDescent="0.4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ht="14.25" x14ac:dyDescent="0.4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ht="14.25" x14ac:dyDescent="0.4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ht="14.25" x14ac:dyDescent="0.4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ht="14.25" x14ac:dyDescent="0.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ht="14.25" x14ac:dyDescent="0.4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ht="14.25" x14ac:dyDescent="0.4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ht="14.25" x14ac:dyDescent="0.4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ht="14.25" x14ac:dyDescent="0.4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ht="14.25" x14ac:dyDescent="0.4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ht="14.25" x14ac:dyDescent="0.4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ht="14.25" x14ac:dyDescent="0.4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ht="14.25" x14ac:dyDescent="0.4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ht="14.25" x14ac:dyDescent="0.4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ht="14.25" x14ac:dyDescent="0.4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ht="14.25" x14ac:dyDescent="0.4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ht="14.25" x14ac:dyDescent="0.4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ht="14.25" x14ac:dyDescent="0.4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ht="14.25" x14ac:dyDescent="0.4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ht="14.25" x14ac:dyDescent="0.4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ht="14.25" x14ac:dyDescent="0.4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ht="14.25" x14ac:dyDescent="0.4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ht="14.25" x14ac:dyDescent="0.4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ht="14.25" x14ac:dyDescent="0.4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ht="14.25" x14ac:dyDescent="0.4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ht="14.25" x14ac:dyDescent="0.4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ht="14.25" x14ac:dyDescent="0.4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ht="14.25" x14ac:dyDescent="0.4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ht="14.25" x14ac:dyDescent="0.4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ht="14.25" x14ac:dyDescent="0.4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ht="14.25" x14ac:dyDescent="0.4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ht="14.25" x14ac:dyDescent="0.4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ht="14.25" x14ac:dyDescent="0.4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ht="14.25" x14ac:dyDescent="0.4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ht="14.25" x14ac:dyDescent="0.4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ht="14.25" x14ac:dyDescent="0.4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ht="14.25" x14ac:dyDescent="0.4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ht="14.25" x14ac:dyDescent="0.4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ht="14.25" x14ac:dyDescent="0.4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ht="14.25" x14ac:dyDescent="0.4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ht="14.25" x14ac:dyDescent="0.4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ht="14.25" x14ac:dyDescent="0.4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ht="14.25" x14ac:dyDescent="0.4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ht="14.25" x14ac:dyDescent="0.4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ht="14.25" x14ac:dyDescent="0.4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ht="14.25" x14ac:dyDescent="0.4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ht="14.25" x14ac:dyDescent="0.4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ht="14.25" x14ac:dyDescent="0.4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ht="14.25" x14ac:dyDescent="0.4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ht="14.25" x14ac:dyDescent="0.4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ht="14.25" x14ac:dyDescent="0.4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ht="14.25" x14ac:dyDescent="0.4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ht="14.25" x14ac:dyDescent="0.4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ht="14.25" x14ac:dyDescent="0.4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ht="14.25" x14ac:dyDescent="0.4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ht="14.25" x14ac:dyDescent="0.4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ht="14.25" x14ac:dyDescent="0.4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ht="14.25" x14ac:dyDescent="0.4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ht="14.25" x14ac:dyDescent="0.4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ht="14.25" x14ac:dyDescent="0.4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ht="14.25" x14ac:dyDescent="0.4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ht="14.25" x14ac:dyDescent="0.4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ht="14.25" x14ac:dyDescent="0.4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ht="14.25" x14ac:dyDescent="0.4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ht="14.25" x14ac:dyDescent="0.4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ht="14.25" x14ac:dyDescent="0.4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ht="14.25" x14ac:dyDescent="0.4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ht="14.25" x14ac:dyDescent="0.4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ht="14.25" x14ac:dyDescent="0.4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ht="14.25" x14ac:dyDescent="0.4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ht="14.25" x14ac:dyDescent="0.4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ht="14.25" x14ac:dyDescent="0.4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ht="14.25" x14ac:dyDescent="0.4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ht="14.25" x14ac:dyDescent="0.4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ht="14.25" x14ac:dyDescent="0.4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ht="14.25" x14ac:dyDescent="0.4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ht="14.25" x14ac:dyDescent="0.4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ht="14.25" x14ac:dyDescent="0.4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ht="14.25" x14ac:dyDescent="0.4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ht="14.25" x14ac:dyDescent="0.4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ht="14.25" x14ac:dyDescent="0.4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ht="14.25" x14ac:dyDescent="0.4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ht="14.25" x14ac:dyDescent="0.4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ht="14.25" x14ac:dyDescent="0.4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ht="14.25" x14ac:dyDescent="0.4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ht="14.25" x14ac:dyDescent="0.4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ht="14.25" x14ac:dyDescent="0.4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ht="14.25" x14ac:dyDescent="0.4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ht="14.25" x14ac:dyDescent="0.4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ht="14.25" x14ac:dyDescent="0.4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ht="14.25" x14ac:dyDescent="0.4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ht="14.25" x14ac:dyDescent="0.4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ht="14.25" x14ac:dyDescent="0.4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ht="14.25" x14ac:dyDescent="0.4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ht="14.25" x14ac:dyDescent="0.4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ht="14.25" x14ac:dyDescent="0.4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ht="14.25" x14ac:dyDescent="0.4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ht="14.25" x14ac:dyDescent="0.4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ht="14.25" x14ac:dyDescent="0.4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ht="14.25" x14ac:dyDescent="0.4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ht="14.25" x14ac:dyDescent="0.4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ht="14.25" x14ac:dyDescent="0.4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ht="14.25" x14ac:dyDescent="0.4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ht="14.25" x14ac:dyDescent="0.4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ht="14.25" x14ac:dyDescent="0.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ht="14.25" x14ac:dyDescent="0.4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ht="14.25" x14ac:dyDescent="0.4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ht="14.25" x14ac:dyDescent="0.4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ht="14.25" x14ac:dyDescent="0.4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ht="14.25" x14ac:dyDescent="0.4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ht="14.25" x14ac:dyDescent="0.4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ht="14.25" x14ac:dyDescent="0.4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ht="14.25" x14ac:dyDescent="0.4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ht="14.25" x14ac:dyDescent="0.4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ht="14.25" x14ac:dyDescent="0.4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ht="14.25" x14ac:dyDescent="0.4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ht="14.25" x14ac:dyDescent="0.4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ht="14.25" x14ac:dyDescent="0.4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ht="14.25" x14ac:dyDescent="0.4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ht="14.25" x14ac:dyDescent="0.4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ht="14.25" x14ac:dyDescent="0.4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ht="14.25" x14ac:dyDescent="0.4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ht="14.25" x14ac:dyDescent="0.4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ht="14.25" x14ac:dyDescent="0.4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ht="14.25" x14ac:dyDescent="0.4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ht="14.25" x14ac:dyDescent="0.4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ht="14.25" x14ac:dyDescent="0.4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ht="14.25" x14ac:dyDescent="0.4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ht="14.25" x14ac:dyDescent="0.4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ht="14.25" x14ac:dyDescent="0.4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ht="14.25" x14ac:dyDescent="0.4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ht="14.25" x14ac:dyDescent="0.4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ht="14.25" x14ac:dyDescent="0.4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ht="14.25" x14ac:dyDescent="0.4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ht="14.25" x14ac:dyDescent="0.4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ht="14.25" x14ac:dyDescent="0.4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ht="14.25" x14ac:dyDescent="0.4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ht="14.25" x14ac:dyDescent="0.4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ht="14.25" x14ac:dyDescent="0.4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ht="14.25" x14ac:dyDescent="0.4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ht="14.25" x14ac:dyDescent="0.4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ht="14.25" x14ac:dyDescent="0.4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ht="14.25" x14ac:dyDescent="0.4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ht="14.25" x14ac:dyDescent="0.4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ht="14.25" x14ac:dyDescent="0.4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ht="14.25" x14ac:dyDescent="0.4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ht="14.25" x14ac:dyDescent="0.4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ht="14.25" x14ac:dyDescent="0.4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ht="14.25" x14ac:dyDescent="0.4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ht="14.25" x14ac:dyDescent="0.4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ht="14.25" x14ac:dyDescent="0.4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ht="14.25" x14ac:dyDescent="0.4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ht="14.25" x14ac:dyDescent="0.4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ht="14.25" x14ac:dyDescent="0.4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ht="14.25" x14ac:dyDescent="0.4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ht="14.25" x14ac:dyDescent="0.4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ht="14.25" x14ac:dyDescent="0.4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ht="14.25" x14ac:dyDescent="0.4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ht="14.25" x14ac:dyDescent="0.4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ht="14.25" x14ac:dyDescent="0.4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ht="14.25" x14ac:dyDescent="0.4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ht="14.25" x14ac:dyDescent="0.4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  <row r="803" spans="1:30" ht="14.25" x14ac:dyDescent="0.4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</row>
    <row r="804" spans="1:30" ht="14.25" x14ac:dyDescent="0.4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</row>
    <row r="805" spans="1:30" ht="14.25" x14ac:dyDescent="0.4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</row>
    <row r="806" spans="1:30" ht="14.25" x14ac:dyDescent="0.4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</row>
    <row r="807" spans="1:30" ht="14.25" x14ac:dyDescent="0.4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</row>
    <row r="808" spans="1:30" ht="14.25" x14ac:dyDescent="0.4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</row>
    <row r="809" spans="1:30" ht="14.25" x14ac:dyDescent="0.4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</row>
    <row r="810" spans="1:30" ht="14.25" x14ac:dyDescent="0.4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</row>
    <row r="811" spans="1:30" ht="14.25" x14ac:dyDescent="0.4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</row>
    <row r="812" spans="1:30" ht="14.25" x14ac:dyDescent="0.4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</row>
    <row r="813" spans="1:30" ht="14.25" x14ac:dyDescent="0.4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</row>
    <row r="814" spans="1:30" ht="14.25" x14ac:dyDescent="0.4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</row>
    <row r="815" spans="1:30" ht="14.25" x14ac:dyDescent="0.4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</row>
    <row r="816" spans="1:30" ht="14.25" x14ac:dyDescent="0.4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</row>
    <row r="817" spans="1:30" ht="14.25" x14ac:dyDescent="0.4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</row>
    <row r="818" spans="1:30" ht="14.25" x14ac:dyDescent="0.4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</row>
    <row r="819" spans="1:30" ht="14.25" x14ac:dyDescent="0.4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</row>
    <row r="820" spans="1:30" ht="14.25" x14ac:dyDescent="0.4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</row>
    <row r="821" spans="1:30" ht="14.25" x14ac:dyDescent="0.4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</row>
    <row r="822" spans="1:30" ht="14.25" x14ac:dyDescent="0.4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</row>
    <row r="823" spans="1:30" ht="14.25" x14ac:dyDescent="0.4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</row>
    <row r="824" spans="1:30" ht="14.25" x14ac:dyDescent="0.4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</row>
    <row r="825" spans="1:30" ht="14.25" x14ac:dyDescent="0.4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</row>
    <row r="826" spans="1:30" ht="14.25" x14ac:dyDescent="0.4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</row>
    <row r="827" spans="1:30" ht="14.25" x14ac:dyDescent="0.4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</row>
    <row r="828" spans="1:30" ht="14.25" x14ac:dyDescent="0.4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</row>
    <row r="829" spans="1:30" ht="14.25" x14ac:dyDescent="0.4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</row>
    <row r="830" spans="1:30" ht="14.25" x14ac:dyDescent="0.4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</row>
    <row r="831" spans="1:30" ht="14.25" x14ac:dyDescent="0.4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</row>
    <row r="832" spans="1:30" ht="14.25" x14ac:dyDescent="0.4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</row>
    <row r="833" spans="1:30" ht="14.25" x14ac:dyDescent="0.4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</row>
    <row r="834" spans="1:30" ht="14.25" x14ac:dyDescent="0.4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</row>
    <row r="835" spans="1:30" ht="14.25" x14ac:dyDescent="0.4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</row>
    <row r="836" spans="1:30" ht="14.25" x14ac:dyDescent="0.4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</row>
    <row r="837" spans="1:30" ht="14.25" x14ac:dyDescent="0.4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</row>
    <row r="838" spans="1:30" ht="14.25" x14ac:dyDescent="0.4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</row>
    <row r="839" spans="1:30" ht="14.25" x14ac:dyDescent="0.4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</row>
    <row r="840" spans="1:30" ht="14.25" x14ac:dyDescent="0.4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</row>
    <row r="841" spans="1:30" ht="14.25" x14ac:dyDescent="0.4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</row>
    <row r="842" spans="1:30" ht="14.25" x14ac:dyDescent="0.4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</row>
    <row r="843" spans="1:30" ht="14.25" x14ac:dyDescent="0.4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</row>
    <row r="844" spans="1:30" ht="14.25" x14ac:dyDescent="0.4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</row>
    <row r="845" spans="1:30" ht="14.25" x14ac:dyDescent="0.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</row>
    <row r="846" spans="1:30" ht="14.25" x14ac:dyDescent="0.4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</row>
    <row r="847" spans="1:30" ht="14.25" x14ac:dyDescent="0.4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</row>
    <row r="848" spans="1:30" ht="14.25" x14ac:dyDescent="0.4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</row>
    <row r="849" spans="1:30" ht="14.25" x14ac:dyDescent="0.4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</row>
    <row r="850" spans="1:30" ht="14.25" x14ac:dyDescent="0.4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</row>
    <row r="851" spans="1:30" ht="14.25" x14ac:dyDescent="0.4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</row>
    <row r="852" spans="1:30" ht="14.25" x14ac:dyDescent="0.4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</row>
    <row r="853" spans="1:30" ht="14.25" x14ac:dyDescent="0.4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</row>
    <row r="854" spans="1:30" ht="14.25" x14ac:dyDescent="0.4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</row>
    <row r="855" spans="1:30" ht="14.25" x14ac:dyDescent="0.4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</row>
    <row r="856" spans="1:30" ht="14.25" x14ac:dyDescent="0.4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</row>
    <row r="857" spans="1:30" ht="14.25" x14ac:dyDescent="0.4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</row>
    <row r="858" spans="1:30" ht="14.25" x14ac:dyDescent="0.4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</row>
    <row r="859" spans="1:30" ht="14.25" x14ac:dyDescent="0.4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</row>
    <row r="860" spans="1:30" ht="14.25" x14ac:dyDescent="0.4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</row>
    <row r="861" spans="1:30" ht="14.25" x14ac:dyDescent="0.4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</row>
    <row r="862" spans="1:30" ht="14.25" x14ac:dyDescent="0.4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</row>
    <row r="863" spans="1:30" ht="14.25" x14ac:dyDescent="0.4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</row>
    <row r="864" spans="1:30" ht="14.25" x14ac:dyDescent="0.4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</row>
    <row r="865" spans="1:30" ht="14.25" x14ac:dyDescent="0.4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</row>
    <row r="866" spans="1:30" ht="14.25" x14ac:dyDescent="0.4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</row>
    <row r="867" spans="1:30" ht="14.25" x14ac:dyDescent="0.4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</row>
    <row r="868" spans="1:30" ht="14.25" x14ac:dyDescent="0.4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</row>
    <row r="869" spans="1:30" ht="14.25" x14ac:dyDescent="0.4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</row>
    <row r="870" spans="1:30" ht="14.25" x14ac:dyDescent="0.4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</row>
    <row r="871" spans="1:30" ht="14.25" x14ac:dyDescent="0.4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</row>
    <row r="872" spans="1:30" ht="14.25" x14ac:dyDescent="0.4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</row>
    <row r="873" spans="1:30" ht="14.25" x14ac:dyDescent="0.4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</row>
    <row r="874" spans="1:30" ht="14.25" x14ac:dyDescent="0.4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</row>
    <row r="875" spans="1:30" ht="14.25" x14ac:dyDescent="0.4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</row>
    <row r="876" spans="1:30" ht="14.25" x14ac:dyDescent="0.4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</row>
    <row r="877" spans="1:30" ht="14.25" x14ac:dyDescent="0.4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</row>
    <row r="878" spans="1:30" ht="14.25" x14ac:dyDescent="0.4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</row>
    <row r="879" spans="1:30" ht="14.25" x14ac:dyDescent="0.4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</row>
    <row r="880" spans="1:30" ht="14.25" x14ac:dyDescent="0.4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</row>
    <row r="881" spans="1:30" ht="14.25" x14ac:dyDescent="0.4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</row>
    <row r="882" spans="1:30" ht="14.25" x14ac:dyDescent="0.4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</row>
    <row r="883" spans="1:30" ht="14.25" x14ac:dyDescent="0.4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</row>
    <row r="884" spans="1:30" ht="14.25" x14ac:dyDescent="0.4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</row>
    <row r="885" spans="1:30" ht="14.25" x14ac:dyDescent="0.4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</row>
    <row r="886" spans="1:30" ht="14.25" x14ac:dyDescent="0.4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</row>
    <row r="887" spans="1:30" ht="14.25" x14ac:dyDescent="0.4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</row>
    <row r="888" spans="1:30" ht="14.25" x14ac:dyDescent="0.4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</row>
    <row r="889" spans="1:30" ht="14.25" x14ac:dyDescent="0.4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</row>
    <row r="890" spans="1:30" ht="14.25" x14ac:dyDescent="0.4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</row>
    <row r="891" spans="1:30" ht="14.25" x14ac:dyDescent="0.4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</row>
    <row r="892" spans="1:30" ht="14.25" x14ac:dyDescent="0.4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</row>
    <row r="893" spans="1:30" ht="14.25" x14ac:dyDescent="0.4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</row>
    <row r="894" spans="1:30" ht="14.25" x14ac:dyDescent="0.4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</row>
    <row r="895" spans="1:30" ht="14.25" x14ac:dyDescent="0.4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</row>
    <row r="896" spans="1:30" ht="14.25" x14ac:dyDescent="0.4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</row>
    <row r="897" spans="1:30" ht="14.25" x14ac:dyDescent="0.4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</row>
    <row r="898" spans="1:30" ht="14.25" x14ac:dyDescent="0.4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</row>
    <row r="899" spans="1:30" ht="14.25" x14ac:dyDescent="0.4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</row>
    <row r="900" spans="1:30" ht="14.25" x14ac:dyDescent="0.4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</row>
    <row r="901" spans="1:30" ht="14.25" x14ac:dyDescent="0.4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</row>
    <row r="902" spans="1:30" ht="14.25" x14ac:dyDescent="0.4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</row>
    <row r="903" spans="1:30" ht="14.25" x14ac:dyDescent="0.4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</row>
    <row r="904" spans="1:30" ht="14.25" x14ac:dyDescent="0.4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</row>
    <row r="905" spans="1:30" ht="14.25" x14ac:dyDescent="0.4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</row>
    <row r="906" spans="1:30" ht="14.25" x14ac:dyDescent="0.4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</row>
    <row r="907" spans="1:30" ht="14.25" x14ac:dyDescent="0.4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</row>
    <row r="908" spans="1:30" ht="14.25" x14ac:dyDescent="0.4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</row>
    <row r="909" spans="1:30" ht="14.25" x14ac:dyDescent="0.4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</row>
    <row r="910" spans="1:30" ht="14.25" x14ac:dyDescent="0.4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</row>
    <row r="911" spans="1:30" ht="14.25" x14ac:dyDescent="0.4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</row>
    <row r="912" spans="1:30" ht="14.25" x14ac:dyDescent="0.4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</row>
    <row r="913" spans="1:30" ht="14.25" x14ac:dyDescent="0.4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</row>
    <row r="914" spans="1:30" ht="14.25" x14ac:dyDescent="0.4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</row>
    <row r="915" spans="1:30" ht="14.25" x14ac:dyDescent="0.4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</row>
    <row r="916" spans="1:30" ht="14.25" x14ac:dyDescent="0.4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</row>
    <row r="917" spans="1:30" ht="14.25" x14ac:dyDescent="0.4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</row>
    <row r="918" spans="1:30" ht="14.25" x14ac:dyDescent="0.4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</row>
    <row r="919" spans="1:30" ht="14.25" x14ac:dyDescent="0.4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</row>
    <row r="920" spans="1:30" ht="14.25" x14ac:dyDescent="0.4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</row>
    <row r="921" spans="1:30" ht="14.25" x14ac:dyDescent="0.4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</row>
    <row r="922" spans="1:30" ht="14.25" x14ac:dyDescent="0.4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</row>
    <row r="923" spans="1:30" ht="14.25" x14ac:dyDescent="0.4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</row>
    <row r="924" spans="1:30" ht="14.25" x14ac:dyDescent="0.4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</row>
    <row r="925" spans="1:30" ht="14.25" x14ac:dyDescent="0.4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</row>
    <row r="926" spans="1:30" ht="14.25" x14ac:dyDescent="0.4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</row>
    <row r="927" spans="1:30" ht="14.25" x14ac:dyDescent="0.4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</row>
    <row r="928" spans="1:30" ht="14.25" x14ac:dyDescent="0.4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</row>
    <row r="929" spans="1:30" ht="14.25" x14ac:dyDescent="0.4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</row>
    <row r="930" spans="1:30" ht="14.25" x14ac:dyDescent="0.4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</row>
    <row r="931" spans="1:30" ht="14.25" x14ac:dyDescent="0.4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</row>
    <row r="932" spans="1:30" ht="14.25" x14ac:dyDescent="0.4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</row>
    <row r="933" spans="1:30" ht="14.25" x14ac:dyDescent="0.4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</row>
    <row r="934" spans="1:30" ht="14.25" x14ac:dyDescent="0.4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</row>
    <row r="935" spans="1:30" ht="14.25" x14ac:dyDescent="0.4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</row>
    <row r="936" spans="1:30" ht="14.25" x14ac:dyDescent="0.4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</row>
    <row r="937" spans="1:30" ht="14.25" x14ac:dyDescent="0.4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</row>
    <row r="938" spans="1:30" ht="14.25" x14ac:dyDescent="0.4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</row>
    <row r="939" spans="1:30" ht="14.25" x14ac:dyDescent="0.4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</row>
    <row r="940" spans="1:30" ht="14.25" x14ac:dyDescent="0.4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</row>
    <row r="941" spans="1:30" ht="14.25" x14ac:dyDescent="0.4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</row>
    <row r="942" spans="1:30" ht="14.25" x14ac:dyDescent="0.4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</row>
    <row r="943" spans="1:30" ht="14.25" x14ac:dyDescent="0.4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</row>
    <row r="944" spans="1:30" ht="14.25" x14ac:dyDescent="0.4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</row>
    <row r="945" spans="1:30" ht="14.25" x14ac:dyDescent="0.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</row>
    <row r="946" spans="1:30" ht="14.25" x14ac:dyDescent="0.4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</row>
    <row r="947" spans="1:30" ht="14.25" x14ac:dyDescent="0.4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</row>
    <row r="948" spans="1:30" ht="14.25" x14ac:dyDescent="0.4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</row>
    <row r="949" spans="1:30" ht="14.25" x14ac:dyDescent="0.4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</row>
    <row r="950" spans="1:30" ht="14.25" x14ac:dyDescent="0.4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</row>
    <row r="951" spans="1:30" ht="14.25" x14ac:dyDescent="0.4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</row>
    <row r="952" spans="1:30" ht="14.25" x14ac:dyDescent="0.4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</row>
    <row r="953" spans="1:30" ht="14.25" x14ac:dyDescent="0.4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</row>
    <row r="954" spans="1:30" ht="14.25" x14ac:dyDescent="0.4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</row>
    <row r="955" spans="1:30" ht="14.25" x14ac:dyDescent="0.4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</row>
    <row r="956" spans="1:30" ht="14.25" x14ac:dyDescent="0.4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</row>
    <row r="957" spans="1:30" ht="14.25" x14ac:dyDescent="0.4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</row>
    <row r="958" spans="1:30" ht="14.25" x14ac:dyDescent="0.4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</row>
    <row r="959" spans="1:30" ht="14.25" x14ac:dyDescent="0.4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</row>
    <row r="960" spans="1:30" ht="14.25" x14ac:dyDescent="0.4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</row>
    <row r="961" spans="1:30" ht="14.25" x14ac:dyDescent="0.4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</row>
    <row r="962" spans="1:30" ht="14.25" x14ac:dyDescent="0.4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</row>
    <row r="963" spans="1:30" ht="14.25" x14ac:dyDescent="0.4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</row>
    <row r="964" spans="1:30" ht="14.25" x14ac:dyDescent="0.4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</row>
    <row r="965" spans="1:30" ht="14.25" x14ac:dyDescent="0.4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</row>
    <row r="966" spans="1:30" ht="14.25" x14ac:dyDescent="0.4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</row>
    <row r="967" spans="1:30" ht="14.25" x14ac:dyDescent="0.4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</row>
    <row r="968" spans="1:30" ht="14.25" x14ac:dyDescent="0.4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</row>
    <row r="969" spans="1:30" ht="14.25" x14ac:dyDescent="0.4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</row>
    <row r="970" spans="1:30" ht="14.25" x14ac:dyDescent="0.4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</row>
    <row r="971" spans="1:30" ht="14.25" x14ac:dyDescent="0.4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</row>
    <row r="972" spans="1:30" ht="14.25" x14ac:dyDescent="0.4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</row>
    <row r="973" spans="1:30" ht="14.25" x14ac:dyDescent="0.4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</row>
    <row r="974" spans="1:30" ht="14.25" x14ac:dyDescent="0.4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</row>
    <row r="975" spans="1:30" ht="14.25" x14ac:dyDescent="0.4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</row>
    <row r="976" spans="1:30" ht="14.25" x14ac:dyDescent="0.4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</row>
    <row r="977" spans="1:30" ht="14.25" x14ac:dyDescent="0.4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</row>
    <row r="978" spans="1:30" ht="14.25" x14ac:dyDescent="0.4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</row>
    <row r="979" spans="1:30" ht="14.25" x14ac:dyDescent="0.4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</row>
    <row r="980" spans="1:30" ht="14.25" x14ac:dyDescent="0.4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</row>
    <row r="981" spans="1:30" ht="14.25" x14ac:dyDescent="0.4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</row>
    <row r="982" spans="1:30" ht="14.25" x14ac:dyDescent="0.4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</row>
    <row r="983" spans="1:30" ht="14.25" x14ac:dyDescent="0.4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</row>
    <row r="984" spans="1:30" ht="14.25" x14ac:dyDescent="0.4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</row>
    <row r="985" spans="1:30" ht="14.25" x14ac:dyDescent="0.4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</row>
    <row r="986" spans="1:30" ht="14.25" x14ac:dyDescent="0.4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</row>
    <row r="987" spans="1:30" ht="14.25" x14ac:dyDescent="0.4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</row>
    <row r="988" spans="1:30" ht="14.25" x14ac:dyDescent="0.4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</row>
    <row r="989" spans="1:30" ht="14.25" x14ac:dyDescent="0.4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</row>
    <row r="990" spans="1:30" ht="14.25" x14ac:dyDescent="0.4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</row>
    <row r="991" spans="1:30" ht="14.25" x14ac:dyDescent="0.4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</row>
    <row r="992" spans="1:30" ht="14.25" x14ac:dyDescent="0.4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</row>
    <row r="993" spans="1:30" ht="14.25" x14ac:dyDescent="0.4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</row>
    <row r="994" spans="1:30" ht="14.25" x14ac:dyDescent="0.4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</row>
    <row r="995" spans="1:30" ht="14.25" x14ac:dyDescent="0.4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</row>
    <row r="996" spans="1:30" ht="14.25" x14ac:dyDescent="0.4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</row>
    <row r="997" spans="1:30" ht="14.25" x14ac:dyDescent="0.4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</row>
    <row r="998" spans="1:30" ht="14.25" x14ac:dyDescent="0.4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</row>
    <row r="999" spans="1:30" ht="14.25" x14ac:dyDescent="0.4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</row>
    <row r="1000" spans="1:30" ht="14.25" x14ac:dyDescent="0.4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LAMPIRAN AK PRESTASI</vt:lpstr>
      <vt:lpstr>GLOSARY AK PRESTASI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Perencanaan dan Layanan Informasi Kepegawaian</cp:lastModifiedBy>
  <dcterms:modified xsi:type="dcterms:W3CDTF">2026-07-16T05:33:11Z</dcterms:modified>
</cp:coreProperties>
</file>